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drawings/drawing9.xml" ContentType="application/vnd.openxmlformats-officedocument.drawingml.chartshapes+xml"/>
  <Override PartName="/xl/charts/chart6.xml" ContentType="application/vnd.openxmlformats-officedocument.drawingml.chart+xml"/>
  <Override PartName="/xl/drawings/drawing10.xml" ContentType="application/vnd.openxmlformats-officedocument.drawingml.chartshapes+xml"/>
  <Override PartName="/xl/charts/chart7.xml" ContentType="application/vnd.openxmlformats-officedocument.drawingml.chart+xml"/>
  <Override PartName="/xl/drawings/drawing11.xml" ContentType="application/vnd.openxmlformats-officedocument.drawingml.chartshapes+xml"/>
  <Override PartName="/xl/charts/chart8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drawings/drawing14.xml" ContentType="application/vnd.openxmlformats-officedocument.drawingml.chartshapes+xml"/>
  <Override PartName="/xl/charts/chart10.xml" ContentType="application/vnd.openxmlformats-officedocument.drawingml.chart+xml"/>
  <Override PartName="/xl/drawings/drawing15.xml" ContentType="application/vnd.openxmlformats-officedocument.drawingml.chartshapes+xml"/>
  <Override PartName="/xl/charts/chart11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2.xml" ContentType="application/vnd.openxmlformats-officedocument.drawingml.chart+xml"/>
  <Override PartName="/xl/drawings/drawing18.xml" ContentType="application/vnd.openxmlformats-officedocument.drawingml.chartshapes+xml"/>
  <Override PartName="/xl/charts/chart13.xml" ContentType="application/vnd.openxmlformats-officedocument.drawingml.chart+xml"/>
  <Override PartName="/xl/drawings/drawing19.xml" ContentType="application/vnd.openxmlformats-officedocument.drawingml.chartshapes+xml"/>
  <Override PartName="/xl/charts/chart14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5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24.xml" ContentType="application/vnd.openxmlformats-officedocument.drawingml.chartshapes+xml"/>
  <Override PartName="/xl/charts/chart18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9.xml" ContentType="application/vnd.openxmlformats-officedocument.drawingml.chart+xml"/>
  <Override PartName="/xl/drawings/drawing27.xml" ContentType="application/vnd.openxmlformats-officedocument.drawingml.chartshapes+xml"/>
  <Override PartName="/xl/charts/chart20.xml" ContentType="application/vnd.openxmlformats-officedocument.drawingml.chart+xml"/>
  <Override PartName="/xl/drawings/drawing28.xml" ContentType="application/vnd.openxmlformats-officedocument.drawingml.chartshapes+xml"/>
  <Override PartName="/xl/charts/chart21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31.xml" ContentType="application/vnd.openxmlformats-officedocument.drawingml.chartshapes+xml"/>
  <Override PartName="/xl/charts/chart24.xml" ContentType="application/vnd.openxmlformats-officedocument.drawingml.chart+xml"/>
  <Override PartName="/xl/drawings/drawing32.xml" ContentType="application/vnd.openxmlformats-officedocument.drawingml.chartshapes+xml"/>
  <Override PartName="/xl/drawings/drawing33.xml" ContentType="application/vnd.openxmlformats-officedocument.drawing+xml"/>
  <Override PartName="/xl/charts/chart25.xml" ContentType="application/vnd.openxmlformats-officedocument.drawingml.chart+xml"/>
  <Override PartName="/xl/drawings/drawing34.xml" ContentType="application/vnd.openxmlformats-officedocument.drawingml.chartshapes+xml"/>
  <Override PartName="/xl/charts/chart26.xml" ContentType="application/vnd.openxmlformats-officedocument.drawingml.chart+xml"/>
  <Override PartName="/xl/drawings/drawing35.xml" ContentType="application/vnd.openxmlformats-officedocument.drawingml.chartshapes+xml"/>
  <Override PartName="/xl/charts/chart27.xml" ContentType="application/vnd.openxmlformats-officedocument.drawingml.chart+xml"/>
  <Override PartName="/xl/drawings/drawing36.xml" ContentType="application/vnd.openxmlformats-officedocument.drawingml.chartshapes+xml"/>
  <Override PartName="/xl/drawings/drawing37.xml" ContentType="application/vnd.openxmlformats-officedocument.drawing+xml"/>
  <Override PartName="/xl/charts/chart28.xml" ContentType="application/vnd.openxmlformats-officedocument.drawingml.chart+xml"/>
  <Override PartName="/xl/drawings/drawing38.xml" ContentType="application/vnd.openxmlformats-officedocument.drawingml.chartshapes+xml"/>
  <Override PartName="/xl/charts/chart29.xml" ContentType="application/vnd.openxmlformats-officedocument.drawingml.chart+xml"/>
  <Override PartName="/xl/drawings/drawing39.xml" ContentType="application/vnd.openxmlformats-officedocument.drawingml.chartshapes+xml"/>
  <Override PartName="/xl/charts/chart30.xml" ContentType="application/vnd.openxmlformats-officedocument.drawingml.chart+xml"/>
  <Override PartName="/xl/drawings/drawing40.xml" ContentType="application/vnd.openxmlformats-officedocument.drawingml.chartshapes+xml"/>
  <Override PartName="/xl/drawings/drawing41.xml" ContentType="application/vnd.openxmlformats-officedocument.drawing+xml"/>
  <Override PartName="/xl/charts/chart31.xml" ContentType="application/vnd.openxmlformats-officedocument.drawingml.chart+xml"/>
  <Override PartName="/xl/drawings/drawing42.xml" ContentType="application/vnd.openxmlformats-officedocument.drawingml.chartshapes+xml"/>
  <Override PartName="/xl/charts/chart32.xml" ContentType="application/vnd.openxmlformats-officedocument.drawingml.chart+xml"/>
  <Override PartName="/xl/drawings/drawing43.xml" ContentType="application/vnd.openxmlformats-officedocument.drawingml.chartshapes+xml"/>
  <Override PartName="/xl/charts/chart33.xml" ContentType="application/vnd.openxmlformats-officedocument.drawingml.chart+xml"/>
  <Override PartName="/xl/drawings/drawing44.xml" ContentType="application/vnd.openxmlformats-officedocument.drawingml.chartshapes+xml"/>
  <Override PartName="/xl/drawings/drawing45.xml" ContentType="application/vnd.openxmlformats-officedocument.drawing+xml"/>
  <Override PartName="/xl/charts/chart34.xml" ContentType="application/vnd.openxmlformats-officedocument.drawingml.chart+xml"/>
  <Override PartName="/xl/drawings/drawing46.xml" ContentType="application/vnd.openxmlformats-officedocument.drawingml.chartshapes+xml"/>
  <Override PartName="/xl/drawings/drawing4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48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https://admunilaacid-my.sharepoint.com/personal/mardiana_lca_unila_ac_id/Documents/Documents/MARDIANA/_PENUGASAN 2024/PENELITIAN_AUDIT/_Persiapan Pelaporan/"/>
    </mc:Choice>
  </mc:AlternateContent>
  <xr:revisionPtr revIDLastSave="10" documentId="8_{82D0B40B-E39E-4528-BB87-B4E25794B40D}" xr6:coauthVersionLast="47" xr6:coauthVersionMax="47" xr10:uidLastSave="{0C945F9B-E8B2-481D-BB36-9B64811E6B38}"/>
  <bookViews>
    <workbookView xWindow="-108" yWindow="-108" windowWidth="23256" windowHeight="12456" tabRatio="824" activeTab="4" xr2:uid="{00000000-000D-0000-FFFF-FFFF00000000}"/>
  </bookViews>
  <sheets>
    <sheet name="Instructions" sheetId="56" r:id="rId1"/>
    <sheet name="Canvas" sheetId="2" r:id="rId2"/>
    <sheet name="DF1" sheetId="42" r:id="rId3"/>
    <sheet name="DF1map" sheetId="10" state="hidden" r:id="rId4"/>
    <sheet name="DF2" sheetId="43" r:id="rId5"/>
    <sheet name="DF2map" sheetId="13" state="hidden" r:id="rId6"/>
    <sheet name="DF3" sheetId="51" r:id="rId7"/>
    <sheet name="DF3map" sheetId="16" state="hidden" r:id="rId8"/>
    <sheet name="DF4" sheetId="52" r:id="rId9"/>
    <sheet name="DF4map" sheetId="18" state="hidden" r:id="rId10"/>
    <sheet name="Step2 Summary" sheetId="47" r:id="rId11"/>
    <sheet name="DF5" sheetId="49" r:id="rId12"/>
    <sheet name="DF5map" sheetId="23" state="hidden" r:id="rId13"/>
    <sheet name="DF6" sheetId="50" r:id="rId14"/>
    <sheet name="DF6map" sheetId="26" state="hidden" r:id="rId15"/>
    <sheet name="DF7" sheetId="48" r:id="rId16"/>
    <sheet name="DF7map" sheetId="29" state="hidden" r:id="rId17"/>
    <sheet name="DF8" sheetId="45" r:id="rId18"/>
    <sheet name="DF8map" sheetId="30" state="hidden" r:id="rId19"/>
    <sheet name="DF9map" sheetId="31" state="hidden" r:id="rId20"/>
    <sheet name="DF9" sheetId="44" r:id="rId21"/>
    <sheet name="DF10" sheetId="35" r:id="rId22"/>
    <sheet name="DF10map" sheetId="32" state="hidden" r:id="rId23"/>
    <sheet name="Step 3 Summary" sheetId="55" r:id="rId24"/>
    <sheet name="Sheet1" sheetId="57" r:id="rId25"/>
    <sheet name="Dashboard1" sheetId="53" state="hidden" r:id="rId26"/>
    <sheet name="Dashboard2" sheetId="54" state="hidden" r:id="rId27"/>
  </sheets>
  <externalReferences>
    <externalReference r:id="rId28"/>
    <externalReference r:id="rId29"/>
  </externalReferences>
  <definedNames>
    <definedName name="_020Spread_TRH_A">[1]PARAM!$B$2</definedName>
    <definedName name="_xlnm._FilterDatabase" localSheetId="9" hidden="1">DF4map!$A$1:$W$41</definedName>
    <definedName name="ddddddddddd" localSheetId="26">#REF!</definedName>
    <definedName name="ddddddddddd" localSheetId="2">#REF!</definedName>
    <definedName name="ddddddddddd" localSheetId="21">#REF!</definedName>
    <definedName name="ddddddddddd" localSheetId="22">#REF!</definedName>
    <definedName name="ddddddddddd" localSheetId="4">#REF!</definedName>
    <definedName name="ddddddddddd" localSheetId="5">#REF!</definedName>
    <definedName name="ddddddddddd" localSheetId="6">#REF!</definedName>
    <definedName name="ddddddddddd" localSheetId="7">#REF!</definedName>
    <definedName name="ddddddddddd" localSheetId="8">#REF!</definedName>
    <definedName name="ddddddddddd" localSheetId="9">#REF!</definedName>
    <definedName name="ddddddddddd" localSheetId="11">#REF!</definedName>
    <definedName name="ddddddddddd" localSheetId="12">#REF!</definedName>
    <definedName name="ddddddddddd" localSheetId="13">#REF!</definedName>
    <definedName name="ddddddddddd" localSheetId="14">#REF!</definedName>
    <definedName name="ddddddddddd" localSheetId="15">#REF!</definedName>
    <definedName name="ddddddddddd" localSheetId="16">#REF!</definedName>
    <definedName name="ddddddddddd" localSheetId="17">#REF!</definedName>
    <definedName name="ddddddddddd" localSheetId="18">#REF!</definedName>
    <definedName name="ddddddddddd" localSheetId="20">#REF!</definedName>
    <definedName name="ddddddddddd" localSheetId="19">#REF!</definedName>
    <definedName name="ddddddddddd">#REF!</definedName>
    <definedName name="NTopProcesses" localSheetId="26">#REF!</definedName>
    <definedName name="NTopProcesses" localSheetId="2">#REF!</definedName>
    <definedName name="NTopProcesses" localSheetId="21">#REF!</definedName>
    <definedName name="NTopProcesses" localSheetId="22">#REF!</definedName>
    <definedName name="NTopProcesses" localSheetId="4">#REF!</definedName>
    <definedName name="NTopProcesses" localSheetId="6">#REF!</definedName>
    <definedName name="NTopProcesses" localSheetId="8">#REF!</definedName>
    <definedName name="NTopProcesses" localSheetId="11">#REF!</definedName>
    <definedName name="NTopProcesses" localSheetId="12">#REF!</definedName>
    <definedName name="NTopProcesses" localSheetId="13">#REF!</definedName>
    <definedName name="NTopProcesses" localSheetId="14">#REF!</definedName>
    <definedName name="NTopProcesses" localSheetId="15">#REF!</definedName>
    <definedName name="NTopProcesses" localSheetId="16">#REF!</definedName>
    <definedName name="NTopProcesses" localSheetId="17">#REF!</definedName>
    <definedName name="NTopProcesses" localSheetId="18">#REF!</definedName>
    <definedName name="NTopProcesses" localSheetId="20">#REF!</definedName>
    <definedName name="NTopProcesses" localSheetId="19">#REF!</definedName>
    <definedName name="NTopProcesses">#REF!</definedName>
    <definedName name="_xlnm.Print_Area" localSheetId="1">Canvas!$A$1:$Y$45</definedName>
    <definedName name="_xlnm.Print_Area" localSheetId="25">Dashboard1!$A$1:$AM$61</definedName>
    <definedName name="_xlnm.Print_Area" localSheetId="26">Dashboard2!$A$1:$AP$126</definedName>
    <definedName name="_xlnm.Print_Area" localSheetId="2">'DF1'!$A$1:$S$61</definedName>
    <definedName name="_xlnm.Print_Area" localSheetId="21">'DF10'!$A$1:$Q$61</definedName>
    <definedName name="_xlnm.Print_Area" localSheetId="22">DF10map!$A$1:$D$41</definedName>
    <definedName name="_xlnm.Print_Area" localSheetId="3">DF1map!$A$1:$E$41</definedName>
    <definedName name="_xlnm.Print_Area" localSheetId="4">'DF2'!$A$1:$T$70</definedName>
    <definedName name="_xlnm.Print_Area" localSheetId="5">DF2map!$A$1:$AP$50</definedName>
    <definedName name="_xlnm.Print_Area" localSheetId="6">'DF3'!$A$1:$X$75</definedName>
    <definedName name="_xlnm.Print_Area" localSheetId="7">DF3map!$A$1:$T$42</definedName>
    <definedName name="_xlnm.Print_Area" localSheetId="8">'DF4'!$A$1:$W$72</definedName>
    <definedName name="_xlnm.Print_Area" localSheetId="9">DF4map!$A$1:$W$31</definedName>
    <definedName name="_xlnm.Print_Area" localSheetId="11">'DF5'!$A$2:$O$69</definedName>
    <definedName name="_xlnm.Print_Area" localSheetId="12">DF5map!$A$1:$C$41</definedName>
    <definedName name="_xlnm.Print_Area" localSheetId="13">'DF6'!$A$1:$Q$69</definedName>
    <definedName name="_xlnm.Print_Area" localSheetId="14">DF6map!$A$1:$D$41</definedName>
    <definedName name="_xlnm.Print_Area" localSheetId="16">DF7map!$A$1:$E$41</definedName>
    <definedName name="_xlnm.Print_Area" localSheetId="17">'DF8'!$A$1:$Q$71</definedName>
    <definedName name="_xlnm.Print_Area" localSheetId="18">DF8map!$A$1:$D$41</definedName>
    <definedName name="_xlnm.Print_Area" localSheetId="20">'DF9'!$A$1:$Q$67</definedName>
    <definedName name="_xlnm.Print_Area" localSheetId="19">DF9map!$A$1:$D$41</definedName>
    <definedName name="_xlnm.Print_Area" localSheetId="0">Instructions!$A$1:$D$33</definedName>
    <definedName name="_xlnm.Print_Titles" localSheetId="1">Canvas!$1:$5</definedName>
    <definedName name="_xlnm.Print_Titles" localSheetId="2">'DF1'!$1:$2</definedName>
    <definedName name="_xlnm.Print_Titles" localSheetId="21">'DF10'!$1:$2</definedName>
    <definedName name="_xlnm.Print_Titles" localSheetId="22">DF10map!$1:$1</definedName>
    <definedName name="_xlnm.Print_Titles" localSheetId="3">DF1map!$1:$1</definedName>
    <definedName name="_xlnm.Print_Titles" localSheetId="4">'DF2'!$1:$2</definedName>
    <definedName name="_xlnm.Print_Titles" localSheetId="6">'DF3'!$1:$2</definedName>
    <definedName name="_xlnm.Print_Titles" localSheetId="7">DF3map!$1:$2</definedName>
    <definedName name="_xlnm.Print_Titles" localSheetId="8">'DF4'!$1:$2</definedName>
    <definedName name="_xlnm.Print_Titles" localSheetId="9">DF4map!$1:$1</definedName>
    <definedName name="_xlnm.Print_Titles" localSheetId="11">'DF5'!$1:$2</definedName>
    <definedName name="_xlnm.Print_Titles" localSheetId="12">DF5map!$1:$1</definedName>
    <definedName name="_xlnm.Print_Titles" localSheetId="13">'DF6'!$1:$2</definedName>
    <definedName name="_xlnm.Print_Titles" localSheetId="14">DF6map!$1:$1</definedName>
    <definedName name="_xlnm.Print_Titles" localSheetId="15">'DF7'!$1:$2</definedName>
    <definedName name="_xlnm.Print_Titles" localSheetId="16">DF7map!$1:$1</definedName>
    <definedName name="_xlnm.Print_Titles" localSheetId="17">'DF8'!$1:$2</definedName>
    <definedName name="_xlnm.Print_Titles" localSheetId="18">DF8map!$1:$1</definedName>
    <definedName name="_xlnm.Print_Titles" localSheetId="20">'DF9'!$1:$2</definedName>
    <definedName name="_xlnm.Print_Titles" localSheetId="19">DF9map!$1:$1</definedName>
    <definedName name="_xlnm.Print_Titles" localSheetId="0">Instructions!$1:$2</definedName>
    <definedName name="Process_Weight_Difference_Factor" localSheetId="26">#REF!</definedName>
    <definedName name="Process_Weight_Difference_Factor" localSheetId="2">#REF!</definedName>
    <definedName name="Process_Weight_Difference_Factor" localSheetId="21">#REF!</definedName>
    <definedName name="Process_Weight_Difference_Factor" localSheetId="22">#REF!</definedName>
    <definedName name="Process_Weight_Difference_Factor" localSheetId="4">#REF!</definedName>
    <definedName name="Process_Weight_Difference_Factor" localSheetId="5">#REF!</definedName>
    <definedName name="Process_Weight_Difference_Factor" localSheetId="6">#REF!</definedName>
    <definedName name="Process_Weight_Difference_Factor" localSheetId="7">#REF!</definedName>
    <definedName name="Process_Weight_Difference_Factor" localSheetId="8">#REF!</definedName>
    <definedName name="Process_Weight_Difference_Factor" localSheetId="9">#REF!</definedName>
    <definedName name="Process_Weight_Difference_Factor" localSheetId="11">#REF!</definedName>
    <definedName name="Process_Weight_Difference_Factor" localSheetId="12">#REF!</definedName>
    <definedName name="Process_Weight_Difference_Factor" localSheetId="13">#REF!</definedName>
    <definedName name="Process_Weight_Difference_Factor" localSheetId="14">#REF!</definedName>
    <definedName name="Process_Weight_Difference_Factor" localSheetId="15">#REF!</definedName>
    <definedName name="Process_Weight_Difference_Factor" localSheetId="16">#REF!</definedName>
    <definedName name="Process_Weight_Difference_Factor" localSheetId="17">#REF!</definedName>
    <definedName name="Process_Weight_Difference_Factor" localSheetId="18">#REF!</definedName>
    <definedName name="Process_Weight_Difference_Factor" localSheetId="20">#REF!</definedName>
    <definedName name="Process_Weight_Difference_Factor" localSheetId="19">#REF!</definedName>
    <definedName name="Process_Weight_Difference_Factor">#REF!</definedName>
    <definedName name="Spread_TRH_2">[2]PARAM!$B$5</definedName>
    <definedName name="Spread_TRH_4A">[2]PARAM!$B$6</definedName>
    <definedName name="Spread_TRH_A">[2]PARAM!$B$2</definedName>
    <definedName name="Spread_TRH_B">[2]PARAM!$B$3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35" l="1" a="1"/>
  <c r="C53" i="35" s="1"/>
  <c r="B22" i="35" a="1"/>
  <c r="B46" i="35" s="1"/>
  <c r="C28" i="44" a="1"/>
  <c r="C53" i="44" s="1"/>
  <c r="B28" i="44" a="1"/>
  <c r="B62" i="44" s="1"/>
  <c r="C32" i="45" a="1"/>
  <c r="C67" i="45" s="1"/>
  <c r="B32" i="45" a="1"/>
  <c r="B60" i="45" s="1"/>
  <c r="C69" i="48"/>
  <c r="C53" i="48"/>
  <c r="C37" i="48"/>
  <c r="C33" i="48"/>
  <c r="C32" i="48" a="1"/>
  <c r="C61" i="48" s="1"/>
  <c r="B32" i="48" a="1"/>
  <c r="B70" i="48" s="1"/>
  <c r="B12" i="48"/>
  <c r="B11" i="48"/>
  <c r="B13" i="48" s="1"/>
  <c r="C60" i="50"/>
  <c r="C44" i="50"/>
  <c r="C43" i="50"/>
  <c r="C32" i="50"/>
  <c r="C30" i="50" a="1"/>
  <c r="C56" i="50" s="1"/>
  <c r="B30" i="50" a="1"/>
  <c r="B37" i="50" s="1"/>
  <c r="C60" i="49"/>
  <c r="C58" i="49"/>
  <c r="C51" i="49"/>
  <c r="C36" i="49"/>
  <c r="C35" i="49"/>
  <c r="C30" i="49" a="1"/>
  <c r="C66" i="49" s="1"/>
  <c r="B30" i="49" a="1"/>
  <c r="B30" i="49" s="1"/>
  <c r="W41" i="18"/>
  <c r="W40" i="18"/>
  <c r="W39" i="18"/>
  <c r="W38" i="18"/>
  <c r="W37" i="18"/>
  <c r="W36" i="18"/>
  <c r="W35" i="18"/>
  <c r="W34" i="18"/>
  <c r="W33" i="18"/>
  <c r="W32" i="18"/>
  <c r="W31" i="18"/>
  <c r="W30" i="18"/>
  <c r="W29" i="18"/>
  <c r="W28" i="18"/>
  <c r="W27" i="18"/>
  <c r="W26" i="18"/>
  <c r="W25" i="18"/>
  <c r="W24" i="18"/>
  <c r="W23" i="18"/>
  <c r="W22" i="18"/>
  <c r="W21" i="18"/>
  <c r="W20" i="18"/>
  <c r="W19" i="18"/>
  <c r="W18" i="18"/>
  <c r="W17" i="18"/>
  <c r="W16" i="18"/>
  <c r="W15" i="18"/>
  <c r="W14" i="18"/>
  <c r="W13" i="18"/>
  <c r="W12" i="18"/>
  <c r="W11" i="18"/>
  <c r="W10" i="18"/>
  <c r="W9" i="18"/>
  <c r="W8" i="18"/>
  <c r="W7" i="18"/>
  <c r="W6" i="18"/>
  <c r="W5" i="18"/>
  <c r="W4" i="18"/>
  <c r="W3" i="18"/>
  <c r="W2" i="18"/>
  <c r="C61" i="52"/>
  <c r="C33" i="52" a="1"/>
  <c r="C62" i="52" s="1"/>
  <c r="B33" i="52" a="1"/>
  <c r="B72" i="52" s="1"/>
  <c r="L24" i="52"/>
  <c r="L23" i="52"/>
  <c r="L25" i="52" s="1"/>
  <c r="C36" i="51" a="1"/>
  <c r="C42" i="51" s="1"/>
  <c r="G24" i="51"/>
  <c r="G23" i="51"/>
  <c r="G22" i="51"/>
  <c r="G21" i="51"/>
  <c r="G20" i="51"/>
  <c r="G19" i="51"/>
  <c r="G18" i="51"/>
  <c r="G17" i="51"/>
  <c r="G16" i="51"/>
  <c r="G15" i="51"/>
  <c r="G14" i="51"/>
  <c r="G13" i="51"/>
  <c r="G12" i="51"/>
  <c r="G11" i="51"/>
  <c r="G10" i="51"/>
  <c r="G9" i="51"/>
  <c r="G8" i="51"/>
  <c r="G7" i="51"/>
  <c r="G6" i="51"/>
  <c r="O3" i="13"/>
  <c r="N3" i="13"/>
  <c r="M3" i="13"/>
  <c r="L3" i="13"/>
  <c r="K3" i="13"/>
  <c r="J3" i="13"/>
  <c r="I3" i="13"/>
  <c r="H3" i="13"/>
  <c r="G3" i="13"/>
  <c r="F3" i="13"/>
  <c r="E3" i="13"/>
  <c r="D3" i="13"/>
  <c r="C3" i="13"/>
  <c r="F21" i="43"/>
  <c r="F20" i="43"/>
  <c r="F22" i="43" s="1"/>
  <c r="A61" i="42"/>
  <c r="A60" i="42"/>
  <c r="A59" i="42"/>
  <c r="A58" i="42"/>
  <c r="A57" i="42"/>
  <c r="A56" i="42"/>
  <c r="A55" i="42"/>
  <c r="A54" i="42"/>
  <c r="A53" i="42"/>
  <c r="A52" i="42"/>
  <c r="A51" i="42"/>
  <c r="A50" i="42"/>
  <c r="A49" i="42"/>
  <c r="A48" i="42"/>
  <c r="A47" i="42"/>
  <c r="A46" i="42"/>
  <c r="A45" i="42"/>
  <c r="A44" i="42"/>
  <c r="A43" i="42"/>
  <c r="A42" i="42"/>
  <c r="A41" i="42"/>
  <c r="A40" i="42"/>
  <c r="A39" i="42"/>
  <c r="A38" i="42"/>
  <c r="A37" i="42"/>
  <c r="A36" i="42"/>
  <c r="A35" i="42"/>
  <c r="A34" i="42"/>
  <c r="A33" i="42"/>
  <c r="A32" i="42"/>
  <c r="A31" i="42"/>
  <c r="A30" i="42"/>
  <c r="A29" i="42"/>
  <c r="A28" i="42"/>
  <c r="A27" i="42"/>
  <c r="A26" i="42"/>
  <c r="A25" i="42"/>
  <c r="A24" i="42"/>
  <c r="A23" i="42"/>
  <c r="C22" i="42" a="1"/>
  <c r="C58" i="42" s="1"/>
  <c r="B22" i="42" a="1"/>
  <c r="A22" i="42"/>
  <c r="E13" i="42"/>
  <c r="E12" i="42"/>
  <c r="E14" i="42" s="1"/>
  <c r="B46" i="48" l="1"/>
  <c r="D46" i="48" s="1"/>
  <c r="K20" i="2" s="1"/>
  <c r="B42" i="48"/>
  <c r="D42" i="48" s="1"/>
  <c r="K16" i="2" s="1"/>
  <c r="B61" i="48"/>
  <c r="D61" i="48" s="1"/>
  <c r="K35" i="2" s="1"/>
  <c r="B41" i="48"/>
  <c r="C58" i="51"/>
  <c r="C66" i="52"/>
  <c r="C38" i="49"/>
  <c r="C64" i="49"/>
  <c r="C48" i="50"/>
  <c r="B35" i="48"/>
  <c r="B67" i="48"/>
  <c r="C59" i="48"/>
  <c r="C58" i="45"/>
  <c r="C40" i="49"/>
  <c r="C67" i="49"/>
  <c r="C50" i="50"/>
  <c r="B36" i="48"/>
  <c r="D36" i="48" s="1"/>
  <c r="K10" i="2" s="1"/>
  <c r="B68" i="48"/>
  <c r="D68" i="48" s="1"/>
  <c r="K42" i="2" s="1"/>
  <c r="C62" i="48"/>
  <c r="C59" i="45"/>
  <c r="C62" i="51"/>
  <c r="C41" i="49"/>
  <c r="C68" i="49"/>
  <c r="C53" i="50"/>
  <c r="B39" i="48"/>
  <c r="B71" i="48"/>
  <c r="C63" i="48"/>
  <c r="C65" i="45"/>
  <c r="C63" i="51"/>
  <c r="C42" i="49"/>
  <c r="C69" i="49"/>
  <c r="C54" i="50"/>
  <c r="B40" i="48"/>
  <c r="D40" i="48" s="1"/>
  <c r="K14" i="2" s="1"/>
  <c r="C32" i="48"/>
  <c r="C65" i="48"/>
  <c r="C68" i="45"/>
  <c r="C65" i="51"/>
  <c r="C44" i="49"/>
  <c r="C57" i="50"/>
  <c r="C68" i="48"/>
  <c r="C69" i="45"/>
  <c r="C68" i="51"/>
  <c r="C47" i="49"/>
  <c r="C58" i="50"/>
  <c r="C59" i="51"/>
  <c r="C48" i="49"/>
  <c r="C31" i="50"/>
  <c r="C59" i="50"/>
  <c r="B45" i="48"/>
  <c r="C36" i="48"/>
  <c r="C29" i="44"/>
  <c r="C52" i="49"/>
  <c r="C34" i="50"/>
  <c r="C63" i="50"/>
  <c r="B51" i="48"/>
  <c r="C42" i="48"/>
  <c r="C33" i="45"/>
  <c r="C38" i="44"/>
  <c r="C53" i="49"/>
  <c r="C37" i="50"/>
  <c r="D37" i="50" s="1"/>
  <c r="J13" i="2" s="1"/>
  <c r="C64" i="50"/>
  <c r="B52" i="48"/>
  <c r="D52" i="48" s="1"/>
  <c r="K26" i="2" s="1"/>
  <c r="C43" i="48"/>
  <c r="C36" i="45"/>
  <c r="C39" i="44"/>
  <c r="C37" i="52"/>
  <c r="C54" i="49"/>
  <c r="C38" i="50"/>
  <c r="C66" i="50"/>
  <c r="B55" i="48"/>
  <c r="C46" i="48"/>
  <c r="C37" i="45"/>
  <c r="C45" i="44"/>
  <c r="C56" i="52"/>
  <c r="C31" i="49"/>
  <c r="C56" i="49"/>
  <c r="C41" i="50"/>
  <c r="C69" i="50"/>
  <c r="B56" i="48"/>
  <c r="C47" i="48"/>
  <c r="C42" i="45"/>
  <c r="C54" i="44"/>
  <c r="C57" i="52"/>
  <c r="C32" i="49"/>
  <c r="C57" i="49"/>
  <c r="C42" i="50"/>
  <c r="B57" i="48"/>
  <c r="C49" i="48"/>
  <c r="C43" i="45"/>
  <c r="C55" i="44"/>
  <c r="C37" i="51"/>
  <c r="C59" i="52"/>
  <c r="B58" i="48"/>
  <c r="D58" i="48" s="1"/>
  <c r="K32" i="2" s="1"/>
  <c r="C52" i="48"/>
  <c r="C49" i="45"/>
  <c r="C61" i="44"/>
  <c r="C38" i="51"/>
  <c r="C52" i="45"/>
  <c r="C37" i="49"/>
  <c r="C63" i="49"/>
  <c r="C47" i="50"/>
  <c r="B62" i="48"/>
  <c r="C58" i="48"/>
  <c r="C53" i="45"/>
  <c r="B31" i="35"/>
  <c r="B47" i="35"/>
  <c r="B38" i="44"/>
  <c r="B54" i="44"/>
  <c r="B31" i="44"/>
  <c r="B47" i="44"/>
  <c r="B63" i="44"/>
  <c r="B32" i="44"/>
  <c r="B48" i="44"/>
  <c r="B64" i="44"/>
  <c r="B37" i="44"/>
  <c r="B53" i="44"/>
  <c r="D53" i="44" s="1"/>
  <c r="M31" i="2" s="1"/>
  <c r="B35" i="45"/>
  <c r="B45" i="45"/>
  <c r="B57" i="45"/>
  <c r="B67" i="45"/>
  <c r="D67" i="45" s="1"/>
  <c r="L41" i="2" s="1"/>
  <c r="B36" i="45"/>
  <c r="D36" i="45" s="1"/>
  <c r="L10" i="2" s="1"/>
  <c r="B46" i="45"/>
  <c r="B58" i="45"/>
  <c r="D58" i="45" s="1"/>
  <c r="L32" i="2" s="1"/>
  <c r="B68" i="45"/>
  <c r="B41" i="45"/>
  <c r="B51" i="45"/>
  <c r="B61" i="45"/>
  <c r="B42" i="45"/>
  <c r="B52" i="45"/>
  <c r="D52" i="45" s="1"/>
  <c r="L26" i="2" s="1"/>
  <c r="B62" i="45"/>
  <c r="B35" i="49"/>
  <c r="D35" i="49" s="1"/>
  <c r="I11" i="2" s="1"/>
  <c r="B49" i="49"/>
  <c r="B60" i="49"/>
  <c r="D60" i="49" s="1"/>
  <c r="I36" i="2" s="1"/>
  <c r="B45" i="49"/>
  <c r="B51" i="49"/>
  <c r="D51" i="49" s="1"/>
  <c r="I27" i="2" s="1"/>
  <c r="B67" i="49"/>
  <c r="D67" i="49" s="1"/>
  <c r="I43" i="2" s="1"/>
  <c r="B46" i="49"/>
  <c r="B53" i="49"/>
  <c r="D53" i="49" s="1"/>
  <c r="I29" i="2" s="1"/>
  <c r="B69" i="49"/>
  <c r="D69" i="49" s="1"/>
  <c r="I45" i="2" s="1"/>
  <c r="B31" i="49"/>
  <c r="B47" i="49"/>
  <c r="D47" i="49" s="1"/>
  <c r="I23" i="2" s="1"/>
  <c r="B55" i="49"/>
  <c r="B55" i="52"/>
  <c r="B65" i="52"/>
  <c r="D65" i="52" s="1"/>
  <c r="E38" i="2" s="1"/>
  <c r="B58" i="52"/>
  <c r="B36" i="52"/>
  <c r="B59" i="52"/>
  <c r="D59" i="52" s="1"/>
  <c r="E32" i="2" s="1"/>
  <c r="B54" i="52"/>
  <c r="B60" i="52"/>
  <c r="C26" i="13" a="1"/>
  <c r="D26" i="13" s="1"/>
  <c r="C61" i="42"/>
  <c r="C38" i="42"/>
  <c r="C39" i="42"/>
  <c r="C42" i="42"/>
  <c r="C60" i="42"/>
  <c r="C34" i="42"/>
  <c r="C37" i="42"/>
  <c r="C44" i="42"/>
  <c r="C45" i="42"/>
  <c r="C22" i="42"/>
  <c r="C47" i="42"/>
  <c r="C53" i="42"/>
  <c r="C54" i="42"/>
  <c r="C23" i="42"/>
  <c r="C25" i="42"/>
  <c r="C55" i="42"/>
  <c r="C29" i="42"/>
  <c r="C35" i="42"/>
  <c r="C43" i="42"/>
  <c r="C57" i="42"/>
  <c r="C26" i="42"/>
  <c r="C27" i="42"/>
  <c r="B49" i="42"/>
  <c r="B33" i="42"/>
  <c r="B61" i="42"/>
  <c r="B45" i="42"/>
  <c r="B29" i="42"/>
  <c r="B56" i="42"/>
  <c r="B38" i="42"/>
  <c r="B55" i="42"/>
  <c r="B37" i="42"/>
  <c r="D37" i="42" s="1"/>
  <c r="B21" i="2" s="1"/>
  <c r="B54" i="42"/>
  <c r="D54" i="42" s="1"/>
  <c r="B38" i="2" s="1"/>
  <c r="B36" i="42"/>
  <c r="B53" i="42"/>
  <c r="B35" i="42"/>
  <c r="D35" i="42" s="1"/>
  <c r="B19" i="2" s="1"/>
  <c r="B51" i="42"/>
  <c r="B32" i="42"/>
  <c r="B59" i="42"/>
  <c r="B30" i="42"/>
  <c r="B50" i="42"/>
  <c r="B25" i="42"/>
  <c r="B58" i="42"/>
  <c r="D58" i="42" s="1"/>
  <c r="B42" i="2" s="1"/>
  <c r="B28" i="42"/>
  <c r="B52" i="42"/>
  <c r="B57" i="42"/>
  <c r="B27" i="42"/>
  <c r="B26" i="42"/>
  <c r="D26" i="42" s="1"/>
  <c r="B10" i="2" s="1"/>
  <c r="B47" i="42"/>
  <c r="D47" i="42" s="1"/>
  <c r="B31" i="2" s="1"/>
  <c r="B23" i="42"/>
  <c r="B43" i="42"/>
  <c r="B42" i="42"/>
  <c r="D42" i="42" s="1"/>
  <c r="B26" i="2" s="1"/>
  <c r="B31" i="42"/>
  <c r="B41" i="42"/>
  <c r="B34" i="42"/>
  <c r="D34" i="42" s="1"/>
  <c r="B18" i="2" s="1"/>
  <c r="B40" i="42"/>
  <c r="B39" i="42"/>
  <c r="B22" i="42"/>
  <c r="B48" i="42"/>
  <c r="B60" i="42"/>
  <c r="D60" i="42" s="1"/>
  <c r="B44" i="2" s="1"/>
  <c r="B24" i="42"/>
  <c r="B44" i="42"/>
  <c r="B46" i="42"/>
  <c r="B65" i="50"/>
  <c r="B49" i="50"/>
  <c r="B33" i="50"/>
  <c r="B64" i="50"/>
  <c r="B48" i="50"/>
  <c r="D48" i="50" s="1"/>
  <c r="J24" i="2" s="1"/>
  <c r="B32" i="50"/>
  <c r="D32" i="50" s="1"/>
  <c r="J8" i="2" s="1"/>
  <c r="B61" i="50"/>
  <c r="B45" i="50"/>
  <c r="B30" i="50"/>
  <c r="B60" i="50"/>
  <c r="D60" i="50" s="1"/>
  <c r="J36" i="2" s="1"/>
  <c r="B44" i="50"/>
  <c r="D44" i="50" s="1"/>
  <c r="J20" i="2" s="1"/>
  <c r="B58" i="50"/>
  <c r="D58" i="50" s="1"/>
  <c r="J34" i="2" s="1"/>
  <c r="B42" i="50"/>
  <c r="D42" i="50" s="1"/>
  <c r="J18" i="2" s="1"/>
  <c r="B54" i="50"/>
  <c r="D54" i="50" s="1"/>
  <c r="J30" i="2" s="1"/>
  <c r="B38" i="50"/>
  <c r="D38" i="50" s="1"/>
  <c r="J14" i="2" s="1"/>
  <c r="B46" i="50"/>
  <c r="B69" i="50"/>
  <c r="D69" i="50" s="1"/>
  <c r="J45" i="2" s="1"/>
  <c r="B43" i="50"/>
  <c r="D43" i="50" s="1"/>
  <c r="J19" i="2" s="1"/>
  <c r="B68" i="50"/>
  <c r="B41" i="50"/>
  <c r="B67" i="50"/>
  <c r="B40" i="50"/>
  <c r="B66" i="50"/>
  <c r="D66" i="50" s="1"/>
  <c r="J42" i="2" s="1"/>
  <c r="B39" i="50"/>
  <c r="B62" i="50"/>
  <c r="B36" i="50"/>
  <c r="B59" i="50"/>
  <c r="D59" i="50" s="1"/>
  <c r="J35" i="2" s="1"/>
  <c r="B35" i="50"/>
  <c r="B53" i="50"/>
  <c r="D53" i="50" s="1"/>
  <c r="J29" i="2" s="1"/>
  <c r="B56" i="50"/>
  <c r="D56" i="50" s="1"/>
  <c r="J32" i="2" s="1"/>
  <c r="B63" i="50"/>
  <c r="D63" i="50" s="1"/>
  <c r="J39" i="2" s="1"/>
  <c r="B57" i="50"/>
  <c r="D57" i="50" s="1"/>
  <c r="J33" i="2" s="1"/>
  <c r="B52" i="50"/>
  <c r="B51" i="50"/>
  <c r="B50" i="50"/>
  <c r="D50" i="50" s="1"/>
  <c r="J26" i="2" s="1"/>
  <c r="B47" i="50"/>
  <c r="D47" i="50" s="1"/>
  <c r="J23" i="2" s="1"/>
  <c r="B31" i="50"/>
  <c r="B34" i="50"/>
  <c r="D34" i="50" s="1"/>
  <c r="J10" i="2" s="1"/>
  <c r="B55" i="50"/>
  <c r="B36" i="51" a="1"/>
  <c r="G28" i="51"/>
  <c r="C71" i="51"/>
  <c r="C55" i="51"/>
  <c r="C39" i="51"/>
  <c r="C64" i="51"/>
  <c r="C48" i="51"/>
  <c r="C60" i="51"/>
  <c r="C44" i="51"/>
  <c r="C74" i="51"/>
  <c r="C54" i="51"/>
  <c r="C36" i="51"/>
  <c r="C73" i="51"/>
  <c r="C53" i="51"/>
  <c r="C72" i="51"/>
  <c r="C52" i="51"/>
  <c r="C70" i="51"/>
  <c r="C51" i="51"/>
  <c r="C69" i="51"/>
  <c r="C50" i="51"/>
  <c r="C67" i="51"/>
  <c r="C47" i="51"/>
  <c r="C66" i="51"/>
  <c r="C46" i="51"/>
  <c r="C61" i="51"/>
  <c r="C41" i="51"/>
  <c r="C75" i="51"/>
  <c r="D72" i="52"/>
  <c r="E45" i="2" s="1"/>
  <c r="C71" i="52"/>
  <c r="C55" i="52"/>
  <c r="C39" i="52"/>
  <c r="C70" i="52"/>
  <c r="C54" i="52"/>
  <c r="C38" i="52"/>
  <c r="C64" i="52"/>
  <c r="C48" i="52"/>
  <c r="C33" i="52"/>
  <c r="C60" i="52"/>
  <c r="C44" i="52"/>
  <c r="C51" i="52"/>
  <c r="C72" i="52"/>
  <c r="C50" i="52"/>
  <c r="C69" i="52"/>
  <c r="C49" i="52"/>
  <c r="C68" i="52"/>
  <c r="C47" i="52"/>
  <c r="C67" i="52"/>
  <c r="C46" i="52"/>
  <c r="C65" i="52"/>
  <c r="C43" i="52"/>
  <c r="C63" i="52"/>
  <c r="C42" i="52"/>
  <c r="C58" i="52"/>
  <c r="C36" i="52"/>
  <c r="B64" i="52"/>
  <c r="B48" i="52"/>
  <c r="D48" i="52" s="1"/>
  <c r="E21" i="2" s="1"/>
  <c r="B33" i="52"/>
  <c r="B63" i="52"/>
  <c r="D63" i="52" s="1"/>
  <c r="E36" i="2" s="1"/>
  <c r="B47" i="52"/>
  <c r="D47" i="52" s="1"/>
  <c r="E20" i="2" s="1"/>
  <c r="B57" i="52"/>
  <c r="D57" i="52" s="1"/>
  <c r="E30" i="2" s="1"/>
  <c r="B41" i="52"/>
  <c r="B69" i="52"/>
  <c r="B53" i="52"/>
  <c r="D53" i="52" s="1"/>
  <c r="E26" i="2" s="1"/>
  <c r="B37" i="52"/>
  <c r="D37" i="52" s="1"/>
  <c r="E10" i="2" s="1"/>
  <c r="B71" i="52"/>
  <c r="D71" i="52" s="1"/>
  <c r="E44" i="2" s="1"/>
  <c r="B50" i="52"/>
  <c r="B70" i="52"/>
  <c r="D70" i="52" s="1"/>
  <c r="E43" i="2" s="1"/>
  <c r="B49" i="52"/>
  <c r="B68" i="52"/>
  <c r="B46" i="52"/>
  <c r="D46" i="52" s="1"/>
  <c r="E19" i="2" s="1"/>
  <c r="B67" i="52"/>
  <c r="B45" i="52"/>
  <c r="B66" i="52"/>
  <c r="D66" i="52" s="1"/>
  <c r="E39" i="2" s="1"/>
  <c r="B44" i="52"/>
  <c r="D44" i="52" s="1"/>
  <c r="E17" i="2" s="1"/>
  <c r="B62" i="52"/>
  <c r="D62" i="52" s="1"/>
  <c r="E35" i="2" s="1"/>
  <c r="B42" i="52"/>
  <c r="B61" i="52"/>
  <c r="D61" i="52" s="1"/>
  <c r="E34" i="2" s="1"/>
  <c r="B40" i="52"/>
  <c r="B56" i="52"/>
  <c r="D56" i="52" s="1"/>
  <c r="E29" i="2" s="1"/>
  <c r="B35" i="52"/>
  <c r="C34" i="52"/>
  <c r="C40" i="51"/>
  <c r="B34" i="52"/>
  <c r="C35" i="52"/>
  <c r="C45" i="51"/>
  <c r="B39" i="52"/>
  <c r="C49" i="51"/>
  <c r="B43" i="52"/>
  <c r="C45" i="52"/>
  <c r="B38" i="52"/>
  <c r="C41" i="52"/>
  <c r="C56" i="51"/>
  <c r="B51" i="52"/>
  <c r="C52" i="52"/>
  <c r="C43" i="51"/>
  <c r="C40" i="52"/>
  <c r="C57" i="51"/>
  <c r="B52" i="52"/>
  <c r="C53" i="52"/>
  <c r="B59" i="49"/>
  <c r="B43" i="49"/>
  <c r="B58" i="49"/>
  <c r="D58" i="49" s="1"/>
  <c r="I34" i="2" s="1"/>
  <c r="B42" i="49"/>
  <c r="D42" i="49" s="1"/>
  <c r="I18" i="2" s="1"/>
  <c r="B54" i="49"/>
  <c r="D54" i="49" s="1"/>
  <c r="I30" i="2" s="1"/>
  <c r="B38" i="49"/>
  <c r="D38" i="49" s="1"/>
  <c r="I14" i="2" s="1"/>
  <c r="B68" i="49"/>
  <c r="D68" i="49" s="1"/>
  <c r="I44" i="2" s="1"/>
  <c r="B52" i="49"/>
  <c r="D52" i="49" s="1"/>
  <c r="I28" i="2" s="1"/>
  <c r="B36" i="49"/>
  <c r="D36" i="49" s="1"/>
  <c r="I12" i="2" s="1"/>
  <c r="B64" i="49"/>
  <c r="D64" i="49" s="1"/>
  <c r="I40" i="2" s="1"/>
  <c r="B48" i="49"/>
  <c r="D48" i="49" s="1"/>
  <c r="I24" i="2" s="1"/>
  <c r="B32" i="49"/>
  <c r="D32" i="49" s="1"/>
  <c r="I8" i="2" s="1"/>
  <c r="B66" i="49"/>
  <c r="D66" i="49" s="1"/>
  <c r="I42" i="2" s="1"/>
  <c r="B44" i="49"/>
  <c r="D44" i="49" s="1"/>
  <c r="I20" i="2" s="1"/>
  <c r="B65" i="49"/>
  <c r="B41" i="49"/>
  <c r="D41" i="49" s="1"/>
  <c r="I17" i="2" s="1"/>
  <c r="B63" i="49"/>
  <c r="D63" i="49" s="1"/>
  <c r="I39" i="2" s="1"/>
  <c r="B40" i="49"/>
  <c r="D40" i="49" s="1"/>
  <c r="I16" i="2" s="1"/>
  <c r="B62" i="49"/>
  <c r="B39" i="49"/>
  <c r="B61" i="49"/>
  <c r="B37" i="49"/>
  <c r="D37" i="49" s="1"/>
  <c r="I13" i="2" s="1"/>
  <c r="B57" i="49"/>
  <c r="D57" i="49" s="1"/>
  <c r="I33" i="2" s="1"/>
  <c r="B34" i="49"/>
  <c r="B56" i="49"/>
  <c r="D56" i="49" s="1"/>
  <c r="I32" i="2" s="1"/>
  <c r="B33" i="49"/>
  <c r="B50" i="49"/>
  <c r="C56" i="42"/>
  <c r="C40" i="42"/>
  <c r="C24" i="42"/>
  <c r="C52" i="42"/>
  <c r="C36" i="42"/>
  <c r="C41" i="42"/>
  <c r="C59" i="42"/>
  <c r="C28" i="42"/>
  <c r="C46" i="42"/>
  <c r="G27" i="51"/>
  <c r="G29" i="51" s="1"/>
  <c r="C30" i="42"/>
  <c r="C48" i="42"/>
  <c r="C31" i="42"/>
  <c r="C49" i="42"/>
  <c r="D43" i="42"/>
  <c r="B27" i="2" s="1"/>
  <c r="C32" i="42"/>
  <c r="C50" i="42"/>
  <c r="C33" i="42"/>
  <c r="C51" i="42"/>
  <c r="C38" i="35"/>
  <c r="C54" i="35"/>
  <c r="B32" i="35"/>
  <c r="B48" i="35"/>
  <c r="C23" i="35"/>
  <c r="C39" i="35"/>
  <c r="C55" i="35"/>
  <c r="C48" i="48"/>
  <c r="C64" i="48"/>
  <c r="B32" i="45"/>
  <c r="B47" i="45"/>
  <c r="B63" i="45"/>
  <c r="C38" i="45"/>
  <c r="C54" i="45"/>
  <c r="C70" i="45"/>
  <c r="B33" i="44"/>
  <c r="B49" i="44"/>
  <c r="B65" i="44"/>
  <c r="C40" i="44"/>
  <c r="C56" i="44"/>
  <c r="B33" i="35"/>
  <c r="B49" i="35"/>
  <c r="D49" i="35" s="1"/>
  <c r="N33" i="2" s="1"/>
  <c r="C24" i="35"/>
  <c r="C40" i="35"/>
  <c r="C56" i="35"/>
  <c r="B48" i="45"/>
  <c r="B64" i="45"/>
  <c r="C39" i="45"/>
  <c r="C55" i="45"/>
  <c r="C71" i="45"/>
  <c r="B34" i="44"/>
  <c r="B50" i="44"/>
  <c r="B66" i="44"/>
  <c r="C41" i="44"/>
  <c r="C57" i="44"/>
  <c r="B34" i="35"/>
  <c r="D34" i="35" s="1"/>
  <c r="N18" i="2" s="1"/>
  <c r="B50" i="35"/>
  <c r="D50" i="35" s="1"/>
  <c r="N34" i="2" s="1"/>
  <c r="C25" i="35"/>
  <c r="C41" i="35"/>
  <c r="C57" i="35"/>
  <c r="C39" i="49"/>
  <c r="C55" i="49"/>
  <c r="C30" i="50"/>
  <c r="C45" i="50"/>
  <c r="C61" i="50"/>
  <c r="B43" i="48"/>
  <c r="B59" i="48"/>
  <c r="D59" i="48" s="1"/>
  <c r="K33" i="2" s="1"/>
  <c r="C34" i="48"/>
  <c r="C50" i="48"/>
  <c r="C66" i="48"/>
  <c r="B33" i="45"/>
  <c r="D33" i="45" s="1"/>
  <c r="L7" i="2" s="1"/>
  <c r="B49" i="45"/>
  <c r="D49" i="45" s="1"/>
  <c r="L23" i="2" s="1"/>
  <c r="B65" i="45"/>
  <c r="C40" i="45"/>
  <c r="C56" i="45"/>
  <c r="B35" i="44"/>
  <c r="D35" i="44" s="1"/>
  <c r="M13" i="2" s="1"/>
  <c r="B51" i="44"/>
  <c r="B67" i="44"/>
  <c r="C42" i="44"/>
  <c r="C58" i="44"/>
  <c r="B35" i="35"/>
  <c r="D35" i="35" s="1"/>
  <c r="N19" i="2" s="1"/>
  <c r="B51" i="35"/>
  <c r="C26" i="35"/>
  <c r="C42" i="35"/>
  <c r="C58" i="35"/>
  <c r="C46" i="50"/>
  <c r="C62" i="50"/>
  <c r="B44" i="48"/>
  <c r="B60" i="48"/>
  <c r="C35" i="48"/>
  <c r="C51" i="48"/>
  <c r="C67" i="48"/>
  <c r="B34" i="45"/>
  <c r="B50" i="45"/>
  <c r="B66" i="45"/>
  <c r="C41" i="45"/>
  <c r="C57" i="45"/>
  <c r="B36" i="44"/>
  <c r="B52" i="44"/>
  <c r="C28" i="44"/>
  <c r="C43" i="44"/>
  <c r="C59" i="44"/>
  <c r="B36" i="35"/>
  <c r="B52" i="35"/>
  <c r="C27" i="35"/>
  <c r="C43" i="35"/>
  <c r="C59" i="35"/>
  <c r="C44" i="44"/>
  <c r="C60" i="44"/>
  <c r="B22" i="35"/>
  <c r="B37" i="35"/>
  <c r="B53" i="35"/>
  <c r="D53" i="35" s="1"/>
  <c r="N37" i="2" s="1"/>
  <c r="C28" i="35"/>
  <c r="C44" i="35"/>
  <c r="C60" i="35"/>
  <c r="B38" i="35"/>
  <c r="D38" i="35" s="1"/>
  <c r="N22" i="2" s="1"/>
  <c r="B54" i="35"/>
  <c r="C29" i="35"/>
  <c r="C45" i="35"/>
  <c r="C61" i="35"/>
  <c r="C43" i="49"/>
  <c r="C59" i="49"/>
  <c r="C33" i="50"/>
  <c r="C49" i="50"/>
  <c r="C65" i="50"/>
  <c r="B32" i="48"/>
  <c r="D32" i="48" s="1"/>
  <c r="K6" i="2" s="1"/>
  <c r="B47" i="48"/>
  <c r="D47" i="48" s="1"/>
  <c r="K21" i="2" s="1"/>
  <c r="B63" i="48"/>
  <c r="D63" i="48" s="1"/>
  <c r="K37" i="2" s="1"/>
  <c r="C38" i="48"/>
  <c r="C54" i="48"/>
  <c r="C70" i="48"/>
  <c r="D70" i="48" s="1"/>
  <c r="K44" i="2" s="1"/>
  <c r="B37" i="45"/>
  <c r="D37" i="45" s="1"/>
  <c r="L11" i="2" s="1"/>
  <c r="B53" i="45"/>
  <c r="D53" i="45" s="1"/>
  <c r="L27" i="2" s="1"/>
  <c r="B69" i="45"/>
  <c r="D69" i="45" s="1"/>
  <c r="L43" i="2" s="1"/>
  <c r="C44" i="45"/>
  <c r="C60" i="45"/>
  <c r="D60" i="45" s="1"/>
  <c r="L34" i="2" s="1"/>
  <c r="B39" i="44"/>
  <c r="D39" i="44" s="1"/>
  <c r="M17" i="2" s="1"/>
  <c r="B55" i="44"/>
  <c r="D55" i="44" s="1"/>
  <c r="M33" i="2" s="1"/>
  <c r="C30" i="44"/>
  <c r="C46" i="44"/>
  <c r="C62" i="44"/>
  <c r="D62" i="44" s="1"/>
  <c r="M40" i="2" s="1"/>
  <c r="B23" i="35"/>
  <c r="B39" i="35"/>
  <c r="B55" i="35"/>
  <c r="C30" i="35"/>
  <c r="C46" i="35"/>
  <c r="D46" i="35" s="1"/>
  <c r="N30" i="2" s="1"/>
  <c r="B48" i="48"/>
  <c r="B64" i="48"/>
  <c r="D64" i="48" s="1"/>
  <c r="K38" i="2" s="1"/>
  <c r="C39" i="48"/>
  <c r="D39" i="48" s="1"/>
  <c r="K13" i="2" s="1"/>
  <c r="C55" i="48"/>
  <c r="C71" i="48"/>
  <c r="B38" i="45"/>
  <c r="B54" i="45"/>
  <c r="B70" i="45"/>
  <c r="D70" i="45" s="1"/>
  <c r="L44" i="2" s="1"/>
  <c r="C45" i="45"/>
  <c r="C61" i="45"/>
  <c r="B40" i="44"/>
  <c r="B56" i="44"/>
  <c r="C31" i="44"/>
  <c r="D31" i="44" s="1"/>
  <c r="M9" i="2" s="1"/>
  <c r="C47" i="44"/>
  <c r="C63" i="44"/>
  <c r="B24" i="35"/>
  <c r="D24" i="35" s="1"/>
  <c r="N8" i="2" s="1"/>
  <c r="B40" i="35"/>
  <c r="B56" i="35"/>
  <c r="D56" i="35" s="1"/>
  <c r="N40" i="2" s="1"/>
  <c r="C31" i="35"/>
  <c r="C47" i="35"/>
  <c r="C30" i="49"/>
  <c r="D30" i="49" s="1"/>
  <c r="I6" i="2" s="1"/>
  <c r="C45" i="49"/>
  <c r="D45" i="49" s="1"/>
  <c r="I21" i="2" s="1"/>
  <c r="C61" i="49"/>
  <c r="C35" i="50"/>
  <c r="C51" i="50"/>
  <c r="C67" i="50"/>
  <c r="B33" i="48"/>
  <c r="D33" i="48" s="1"/>
  <c r="K7" i="2" s="1"/>
  <c r="B49" i="48"/>
  <c r="D49" i="48" s="1"/>
  <c r="K23" i="2" s="1"/>
  <c r="B65" i="48"/>
  <c r="D65" i="48" s="1"/>
  <c r="K39" i="2" s="1"/>
  <c r="C40" i="48"/>
  <c r="C56" i="48"/>
  <c r="B39" i="45"/>
  <c r="D39" i="45" s="1"/>
  <c r="L13" i="2" s="1"/>
  <c r="B55" i="45"/>
  <c r="B71" i="45"/>
  <c r="C46" i="45"/>
  <c r="C62" i="45"/>
  <c r="D62" i="45" s="1"/>
  <c r="L36" i="2" s="1"/>
  <c r="B41" i="44"/>
  <c r="B57" i="44"/>
  <c r="D57" i="44" s="1"/>
  <c r="M35" i="2" s="1"/>
  <c r="C32" i="44"/>
  <c r="C48" i="44"/>
  <c r="C64" i="44"/>
  <c r="B25" i="35"/>
  <c r="D25" i="35" s="1"/>
  <c r="N9" i="2" s="1"/>
  <c r="B41" i="35"/>
  <c r="D41" i="35" s="1"/>
  <c r="N25" i="2" s="1"/>
  <c r="B57" i="35"/>
  <c r="C32" i="35"/>
  <c r="C48" i="35"/>
  <c r="C46" i="49"/>
  <c r="D46" i="49" s="1"/>
  <c r="I22" i="2" s="1"/>
  <c r="C62" i="49"/>
  <c r="C36" i="50"/>
  <c r="C52" i="50"/>
  <c r="C68" i="50"/>
  <c r="B34" i="48"/>
  <c r="B50" i="48"/>
  <c r="D50" i="48" s="1"/>
  <c r="K24" i="2" s="1"/>
  <c r="B66" i="48"/>
  <c r="D66" i="48" s="1"/>
  <c r="K40" i="2" s="1"/>
  <c r="C41" i="48"/>
  <c r="C57" i="48"/>
  <c r="B40" i="45"/>
  <c r="B56" i="45"/>
  <c r="D56" i="45" s="1"/>
  <c r="L30" i="2" s="1"/>
  <c r="C32" i="45"/>
  <c r="C47" i="45"/>
  <c r="C63" i="45"/>
  <c r="B42" i="44"/>
  <c r="B58" i="44"/>
  <c r="D58" i="44" s="1"/>
  <c r="M36" i="2" s="1"/>
  <c r="C33" i="44"/>
  <c r="C49" i="44"/>
  <c r="C65" i="44"/>
  <c r="B26" i="35"/>
  <c r="B42" i="35"/>
  <c r="B58" i="35"/>
  <c r="D58" i="35" s="1"/>
  <c r="N42" i="2" s="1"/>
  <c r="C33" i="35"/>
  <c r="C49" i="35"/>
  <c r="C48" i="45"/>
  <c r="C64" i="45"/>
  <c r="B28" i="44"/>
  <c r="D28" i="44" s="1"/>
  <c r="M6" i="2" s="1"/>
  <c r="B43" i="44"/>
  <c r="D43" i="44" s="1"/>
  <c r="M21" i="2" s="1"/>
  <c r="B59" i="44"/>
  <c r="C34" i="44"/>
  <c r="C50" i="44"/>
  <c r="C66" i="44"/>
  <c r="B27" i="35"/>
  <c r="B43" i="35"/>
  <c r="B59" i="35"/>
  <c r="D59" i="35" s="1"/>
  <c r="N43" i="2" s="1"/>
  <c r="C34" i="35"/>
  <c r="C50" i="35"/>
  <c r="B44" i="44"/>
  <c r="B60" i="44"/>
  <c r="C35" i="44"/>
  <c r="C51" i="44"/>
  <c r="C67" i="44"/>
  <c r="B28" i="35"/>
  <c r="D28" i="35" s="1"/>
  <c r="N12" i="2" s="1"/>
  <c r="B44" i="35"/>
  <c r="B60" i="35"/>
  <c r="C35" i="35"/>
  <c r="C51" i="35"/>
  <c r="C33" i="49"/>
  <c r="C49" i="49"/>
  <c r="D49" i="49" s="1"/>
  <c r="I25" i="2" s="1"/>
  <c r="C65" i="49"/>
  <c r="C39" i="50"/>
  <c r="C55" i="50"/>
  <c r="B37" i="48"/>
  <c r="D37" i="48" s="1"/>
  <c r="K11" i="2" s="1"/>
  <c r="B53" i="48"/>
  <c r="D53" i="48" s="1"/>
  <c r="K27" i="2" s="1"/>
  <c r="B69" i="48"/>
  <c r="D69" i="48" s="1"/>
  <c r="K43" i="2" s="1"/>
  <c r="C44" i="48"/>
  <c r="C60" i="48"/>
  <c r="B43" i="45"/>
  <c r="D43" i="45" s="1"/>
  <c r="L17" i="2" s="1"/>
  <c r="B59" i="45"/>
  <c r="D59" i="45" s="1"/>
  <c r="L33" i="2" s="1"/>
  <c r="C34" i="45"/>
  <c r="C50" i="45"/>
  <c r="C66" i="45"/>
  <c r="B29" i="44"/>
  <c r="D29" i="44" s="1"/>
  <c r="M7" i="2" s="1"/>
  <c r="B45" i="44"/>
  <c r="D45" i="44" s="1"/>
  <c r="M23" i="2" s="1"/>
  <c r="B61" i="44"/>
  <c r="D61" i="44" s="1"/>
  <c r="M39" i="2" s="1"/>
  <c r="C36" i="44"/>
  <c r="C52" i="44"/>
  <c r="B29" i="35"/>
  <c r="B45" i="35"/>
  <c r="D45" i="35" s="1"/>
  <c r="N29" i="2" s="1"/>
  <c r="B61" i="35"/>
  <c r="C36" i="35"/>
  <c r="C52" i="35"/>
  <c r="C34" i="49"/>
  <c r="C50" i="49"/>
  <c r="C40" i="50"/>
  <c r="B38" i="48"/>
  <c r="B54" i="48"/>
  <c r="C45" i="48"/>
  <c r="B44" i="45"/>
  <c r="C35" i="45"/>
  <c r="C51" i="45"/>
  <c r="B30" i="44"/>
  <c r="D30" i="44" s="1"/>
  <c r="M8" i="2" s="1"/>
  <c r="B46" i="44"/>
  <c r="C37" i="44"/>
  <c r="B30" i="35"/>
  <c r="C22" i="35"/>
  <c r="C37" i="35"/>
  <c r="D51" i="42" l="1"/>
  <c r="B35" i="2" s="1"/>
  <c r="D25" i="42"/>
  <c r="B9" i="2" s="1"/>
  <c r="D47" i="44"/>
  <c r="M25" i="2" s="1"/>
  <c r="D51" i="45"/>
  <c r="L25" i="2" s="1"/>
  <c r="D36" i="52"/>
  <c r="E9" i="2" s="1"/>
  <c r="D60" i="52"/>
  <c r="E33" i="2" s="1"/>
  <c r="D55" i="52"/>
  <c r="E28" i="2" s="1"/>
  <c r="D58" i="52"/>
  <c r="E31" i="2" s="1"/>
  <c r="D45" i="48"/>
  <c r="K19" i="2" s="1"/>
  <c r="D35" i="48"/>
  <c r="K9" i="2" s="1"/>
  <c r="D71" i="48"/>
  <c r="K45" i="2" s="1"/>
  <c r="D56" i="48"/>
  <c r="K30" i="2" s="1"/>
  <c r="D67" i="48"/>
  <c r="K41" i="2" s="1"/>
  <c r="D41" i="48"/>
  <c r="K15" i="2" s="1"/>
  <c r="D55" i="48"/>
  <c r="K29" i="2" s="1"/>
  <c r="D62" i="48"/>
  <c r="K36" i="2" s="1"/>
  <c r="D48" i="48"/>
  <c r="K22" i="2" s="1"/>
  <c r="D51" i="48"/>
  <c r="K25" i="2" s="1"/>
  <c r="D57" i="48"/>
  <c r="K31" i="2" s="1"/>
  <c r="D57" i="45"/>
  <c r="L31" i="2" s="1"/>
  <c r="D61" i="45"/>
  <c r="L35" i="2" s="1"/>
  <c r="D35" i="45"/>
  <c r="L9" i="2" s="1"/>
  <c r="D48" i="44"/>
  <c r="M26" i="2" s="1"/>
  <c r="D37" i="44"/>
  <c r="M15" i="2" s="1"/>
  <c r="D63" i="44"/>
  <c r="M41" i="2" s="1"/>
  <c r="D64" i="44"/>
  <c r="M42" i="2" s="1"/>
  <c r="D32" i="44"/>
  <c r="M10" i="2" s="1"/>
  <c r="D31" i="35"/>
  <c r="N15" i="2" s="1"/>
  <c r="D50" i="52"/>
  <c r="E23" i="2" s="1"/>
  <c r="D29" i="42"/>
  <c r="B13" i="2" s="1"/>
  <c r="D27" i="35"/>
  <c r="N11" i="2" s="1"/>
  <c r="D36" i="44"/>
  <c r="M14" i="2" s="1"/>
  <c r="D51" i="35"/>
  <c r="N35" i="2" s="1"/>
  <c r="D43" i="48"/>
  <c r="K17" i="2" s="1"/>
  <c r="D22" i="42"/>
  <c r="B6" i="2" s="1"/>
  <c r="D61" i="42"/>
  <c r="B45" i="2" s="1"/>
  <c r="D42" i="45"/>
  <c r="L16" i="2" s="1"/>
  <c r="D39" i="42"/>
  <c r="B23" i="2" s="1"/>
  <c r="D44" i="45"/>
  <c r="L18" i="2" s="1"/>
  <c r="D42" i="44"/>
  <c r="M20" i="2" s="1"/>
  <c r="D51" i="52"/>
  <c r="E24" i="2" s="1"/>
  <c r="D55" i="50"/>
  <c r="J31" i="2" s="1"/>
  <c r="D61" i="50"/>
  <c r="J37" i="2" s="1"/>
  <c r="D55" i="49"/>
  <c r="I31" i="2" s="1"/>
  <c r="D47" i="45"/>
  <c r="L21" i="2" s="1"/>
  <c r="D60" i="35"/>
  <c r="N44" i="2" s="1"/>
  <c r="D31" i="50"/>
  <c r="J7" i="2" s="1"/>
  <c r="D31" i="49"/>
  <c r="I7" i="2" s="1"/>
  <c r="D68" i="45"/>
  <c r="L42" i="2" s="1"/>
  <c r="D54" i="44"/>
  <c r="M32" i="2" s="1"/>
  <c r="D40" i="44"/>
  <c r="M18" i="2" s="1"/>
  <c r="D41" i="50"/>
  <c r="J17" i="2" s="1"/>
  <c r="D64" i="50"/>
  <c r="J40" i="2" s="1"/>
  <c r="D38" i="44"/>
  <c r="M16" i="2" s="1"/>
  <c r="D40" i="45"/>
  <c r="L14" i="2" s="1"/>
  <c r="D43" i="52"/>
  <c r="E16" i="2" s="1"/>
  <c r="D33" i="52"/>
  <c r="E6" i="2" s="1"/>
  <c r="D65" i="45"/>
  <c r="L39" i="2" s="1"/>
  <c r="D33" i="35"/>
  <c r="N17" i="2" s="1"/>
  <c r="D39" i="52"/>
  <c r="E12" i="2" s="1"/>
  <c r="D67" i="52"/>
  <c r="E40" i="2" s="1"/>
  <c r="D45" i="52"/>
  <c r="E18" i="2" s="1"/>
  <c r="D44" i="48"/>
  <c r="K18" i="2" s="1"/>
  <c r="D27" i="42"/>
  <c r="B11" i="2" s="1"/>
  <c r="D54" i="52"/>
  <c r="E27" i="2" s="1"/>
  <c r="D42" i="35"/>
  <c r="N26" i="2" s="1"/>
  <c r="D34" i="48"/>
  <c r="K8" i="2" s="1"/>
  <c r="D47" i="35"/>
  <c r="N31" i="2" s="1"/>
  <c r="D52" i="52"/>
  <c r="E25" i="2" s="1"/>
  <c r="D49" i="52"/>
  <c r="E22" i="2" s="1"/>
  <c r="D44" i="42"/>
  <c r="B28" i="2" s="1"/>
  <c r="D57" i="42"/>
  <c r="B41" i="2" s="1"/>
  <c r="D38" i="42"/>
  <c r="B22" i="2" s="1"/>
  <c r="D26" i="35"/>
  <c r="N10" i="2" s="1"/>
  <c r="D46" i="45"/>
  <c r="L20" i="2" s="1"/>
  <c r="D34" i="52"/>
  <c r="E7" i="2" s="1"/>
  <c r="D52" i="42"/>
  <c r="B36" i="2" s="1"/>
  <c r="D56" i="42"/>
  <c r="B40" i="2" s="1"/>
  <c r="D41" i="45"/>
  <c r="L15" i="2" s="1"/>
  <c r="D45" i="45"/>
  <c r="L19" i="2" s="1"/>
  <c r="D40" i="52"/>
  <c r="E13" i="2" s="1"/>
  <c r="D68" i="52"/>
  <c r="E41" i="2" s="1"/>
  <c r="D35" i="52"/>
  <c r="E8" i="2" s="1"/>
  <c r="J26" i="13"/>
  <c r="H26" i="13"/>
  <c r="O26" i="13"/>
  <c r="K26" i="13"/>
  <c r="N26" i="13"/>
  <c r="L26" i="13"/>
  <c r="G26" i="13"/>
  <c r="E26" i="13"/>
  <c r="I26" i="13"/>
  <c r="F26" i="13"/>
  <c r="C26" i="13"/>
  <c r="M26" i="13"/>
  <c r="D23" i="42"/>
  <c r="B7" i="2" s="1"/>
  <c r="D53" i="42"/>
  <c r="B37" i="2" s="1"/>
  <c r="D33" i="42"/>
  <c r="B17" i="2" s="1"/>
  <c r="D49" i="42"/>
  <c r="B33" i="2" s="1"/>
  <c r="D45" i="42"/>
  <c r="B29" i="2" s="1"/>
  <c r="D32" i="42"/>
  <c r="B16" i="2" s="1"/>
  <c r="D41" i="42"/>
  <c r="B25" i="2" s="1"/>
  <c r="D55" i="42"/>
  <c r="B39" i="2" s="1"/>
  <c r="D59" i="42"/>
  <c r="B43" i="2" s="1"/>
  <c r="D36" i="42"/>
  <c r="B20" i="2" s="1"/>
  <c r="D63" i="45"/>
  <c r="L37" i="2" s="1"/>
  <c r="D31" i="42"/>
  <c r="B15" i="2" s="1"/>
  <c r="D65" i="49"/>
  <c r="I41" i="2" s="1"/>
  <c r="D55" i="35"/>
  <c r="N39" i="2" s="1"/>
  <c r="D39" i="35"/>
  <c r="N23" i="2" s="1"/>
  <c r="D37" i="35"/>
  <c r="N21" i="2" s="1"/>
  <c r="D66" i="45"/>
  <c r="L40" i="2" s="1"/>
  <c r="D64" i="45"/>
  <c r="L38" i="2" s="1"/>
  <c r="D35" i="50"/>
  <c r="J11" i="2" s="1"/>
  <c r="D54" i="48"/>
  <c r="K28" i="2" s="1"/>
  <c r="D59" i="44"/>
  <c r="M37" i="2" s="1"/>
  <c r="D57" i="35"/>
  <c r="N41" i="2" s="1"/>
  <c r="D56" i="44"/>
  <c r="M34" i="2" s="1"/>
  <c r="D23" i="35"/>
  <c r="N7" i="2" s="1"/>
  <c r="D22" i="35"/>
  <c r="N6" i="2" s="1"/>
  <c r="D50" i="45"/>
  <c r="L24" i="2" s="1"/>
  <c r="D67" i="44"/>
  <c r="M45" i="2" s="1"/>
  <c r="D48" i="45"/>
  <c r="L22" i="2" s="1"/>
  <c r="D32" i="45"/>
  <c r="L6" i="2" s="1"/>
  <c r="D64" i="52"/>
  <c r="E37" i="2" s="1"/>
  <c r="D38" i="48"/>
  <c r="K12" i="2" s="1"/>
  <c r="D44" i="35"/>
  <c r="N28" i="2" s="1"/>
  <c r="D34" i="45"/>
  <c r="L8" i="2" s="1"/>
  <c r="D51" i="44"/>
  <c r="M29" i="2" s="1"/>
  <c r="D50" i="49"/>
  <c r="I26" i="2" s="1"/>
  <c r="D36" i="50"/>
  <c r="J12" i="2" s="1"/>
  <c r="D33" i="49"/>
  <c r="I9" i="2" s="1"/>
  <c r="B64" i="51"/>
  <c r="D64" i="51" s="1"/>
  <c r="D34" i="2" s="1"/>
  <c r="B48" i="51"/>
  <c r="D48" i="51" s="1"/>
  <c r="D18" i="2" s="1"/>
  <c r="B73" i="51"/>
  <c r="D73" i="51" s="1"/>
  <c r="D43" i="2" s="1"/>
  <c r="B57" i="51"/>
  <c r="D57" i="51" s="1"/>
  <c r="D27" i="2" s="1"/>
  <c r="B41" i="51"/>
  <c r="D41" i="51" s="1"/>
  <c r="D11" i="2" s="1"/>
  <c r="B69" i="51"/>
  <c r="D69" i="51" s="1"/>
  <c r="D39" i="2" s="1"/>
  <c r="B53" i="51"/>
  <c r="D53" i="51" s="1"/>
  <c r="D23" i="2" s="1"/>
  <c r="B37" i="51"/>
  <c r="D37" i="51" s="1"/>
  <c r="D7" i="2" s="1"/>
  <c r="B56" i="51"/>
  <c r="D56" i="51" s="1"/>
  <c r="D26" i="2" s="1"/>
  <c r="B75" i="51"/>
  <c r="D75" i="51" s="1"/>
  <c r="D45" i="2" s="1"/>
  <c r="B55" i="51"/>
  <c r="D55" i="51" s="1"/>
  <c r="D25" i="2" s="1"/>
  <c r="B36" i="51"/>
  <c r="D36" i="51" s="1"/>
  <c r="D6" i="2" s="1"/>
  <c r="B74" i="51"/>
  <c r="D74" i="51" s="1"/>
  <c r="D44" i="2" s="1"/>
  <c r="B54" i="51"/>
  <c r="D54" i="51" s="1"/>
  <c r="D24" i="2" s="1"/>
  <c r="B72" i="51"/>
  <c r="D72" i="51" s="1"/>
  <c r="D42" i="2" s="1"/>
  <c r="B52" i="51"/>
  <c r="D52" i="51" s="1"/>
  <c r="D22" i="2" s="1"/>
  <c r="B71" i="51"/>
  <c r="D71" i="51" s="1"/>
  <c r="D41" i="2" s="1"/>
  <c r="B51" i="51"/>
  <c r="D51" i="51" s="1"/>
  <c r="D21" i="2" s="1"/>
  <c r="B68" i="51"/>
  <c r="D68" i="51" s="1"/>
  <c r="D38" i="2" s="1"/>
  <c r="B49" i="51"/>
  <c r="D49" i="51" s="1"/>
  <c r="D19" i="2" s="1"/>
  <c r="B67" i="51"/>
  <c r="D67" i="51" s="1"/>
  <c r="D37" i="2" s="1"/>
  <c r="B47" i="51"/>
  <c r="D47" i="51" s="1"/>
  <c r="D17" i="2" s="1"/>
  <c r="B62" i="51"/>
  <c r="D62" i="51" s="1"/>
  <c r="D32" i="2" s="1"/>
  <c r="B43" i="51"/>
  <c r="D43" i="51" s="1"/>
  <c r="D13" i="2" s="1"/>
  <c r="B59" i="51"/>
  <c r="D59" i="51" s="1"/>
  <c r="D29" i="2" s="1"/>
  <c r="B45" i="51"/>
  <c r="D45" i="51" s="1"/>
  <c r="D15" i="2" s="1"/>
  <c r="B58" i="51"/>
  <c r="D58" i="51" s="1"/>
  <c r="D28" i="2" s="1"/>
  <c r="B50" i="51"/>
  <c r="D50" i="51" s="1"/>
  <c r="D20" i="2" s="1"/>
  <c r="B46" i="51"/>
  <c r="D46" i="51" s="1"/>
  <c r="D16" i="2" s="1"/>
  <c r="B42" i="51"/>
  <c r="D42" i="51" s="1"/>
  <c r="D12" i="2" s="1"/>
  <c r="B66" i="51"/>
  <c r="D66" i="51" s="1"/>
  <c r="D36" i="2" s="1"/>
  <c r="B70" i="51"/>
  <c r="D70" i="51" s="1"/>
  <c r="D40" i="2" s="1"/>
  <c r="B65" i="51"/>
  <c r="D65" i="51" s="1"/>
  <c r="D35" i="2" s="1"/>
  <c r="B61" i="51"/>
  <c r="D61" i="51" s="1"/>
  <c r="D31" i="2" s="1"/>
  <c r="B40" i="51"/>
  <c r="D40" i="51" s="1"/>
  <c r="D10" i="2" s="1"/>
  <c r="B39" i="51"/>
  <c r="D39" i="51" s="1"/>
  <c r="D9" i="2" s="1"/>
  <c r="B60" i="51"/>
  <c r="D60" i="51" s="1"/>
  <c r="D30" i="2" s="1"/>
  <c r="B44" i="51"/>
  <c r="D44" i="51" s="1"/>
  <c r="D14" i="2" s="1"/>
  <c r="B63" i="51"/>
  <c r="D63" i="51" s="1"/>
  <c r="D33" i="2" s="1"/>
  <c r="B38" i="51"/>
  <c r="D38" i="51" s="1"/>
  <c r="D8" i="2" s="1"/>
  <c r="D62" i="50"/>
  <c r="J38" i="2" s="1"/>
  <c r="D30" i="50"/>
  <c r="J6" i="2" s="1"/>
  <c r="D39" i="50"/>
  <c r="J15" i="2" s="1"/>
  <c r="D45" i="50"/>
  <c r="J21" i="2" s="1"/>
  <c r="D46" i="42"/>
  <c r="B30" i="2" s="1"/>
  <c r="D34" i="49"/>
  <c r="I10" i="2" s="1"/>
  <c r="D38" i="45"/>
  <c r="L12" i="2" s="1"/>
  <c r="D52" i="35"/>
  <c r="N36" i="2" s="1"/>
  <c r="D48" i="35"/>
  <c r="N32" i="2" s="1"/>
  <c r="D67" i="50"/>
  <c r="J43" i="2" s="1"/>
  <c r="D24" i="42"/>
  <c r="B8" i="2" s="1"/>
  <c r="D61" i="35"/>
  <c r="N45" i="2" s="1"/>
  <c r="D44" i="44"/>
  <c r="M22" i="2" s="1"/>
  <c r="D41" i="44"/>
  <c r="M19" i="2" s="1"/>
  <c r="D36" i="35"/>
  <c r="N20" i="2" s="1"/>
  <c r="D32" i="35"/>
  <c r="N16" i="2" s="1"/>
  <c r="D61" i="49"/>
  <c r="I37" i="2" s="1"/>
  <c r="D28" i="42"/>
  <c r="B12" i="2" s="1"/>
  <c r="D39" i="49"/>
  <c r="I15" i="2" s="1"/>
  <c r="D38" i="52"/>
  <c r="E11" i="2" s="1"/>
  <c r="D68" i="50"/>
  <c r="J44" i="2" s="1"/>
  <c r="D33" i="50"/>
  <c r="J9" i="2" s="1"/>
  <c r="D48" i="42"/>
  <c r="B32" i="2" s="1"/>
  <c r="D54" i="45"/>
  <c r="L28" i="2" s="1"/>
  <c r="D60" i="48"/>
  <c r="K34" i="2" s="1"/>
  <c r="D40" i="50"/>
  <c r="J16" i="2" s="1"/>
  <c r="D60" i="44"/>
  <c r="M38" i="2" s="1"/>
  <c r="D30" i="35"/>
  <c r="N14" i="2" s="1"/>
  <c r="D65" i="44"/>
  <c r="M43" i="2" s="1"/>
  <c r="D29" i="35"/>
  <c r="N13" i="2" s="1"/>
  <c r="D54" i="35"/>
  <c r="N38" i="2" s="1"/>
  <c r="D66" i="44"/>
  <c r="M44" i="2" s="1"/>
  <c r="D49" i="44"/>
  <c r="M27" i="2" s="1"/>
  <c r="D62" i="49"/>
  <c r="I38" i="2" s="1"/>
  <c r="D69" i="52"/>
  <c r="E42" i="2" s="1"/>
  <c r="D51" i="50"/>
  <c r="J27" i="2" s="1"/>
  <c r="D49" i="50"/>
  <c r="J25" i="2" s="1"/>
  <c r="D50" i="44"/>
  <c r="M28" i="2" s="1"/>
  <c r="D33" i="44"/>
  <c r="M11" i="2" s="1"/>
  <c r="D43" i="49"/>
  <c r="I19" i="2" s="1"/>
  <c r="D41" i="52"/>
  <c r="E14" i="2" s="1"/>
  <c r="D52" i="50"/>
  <c r="J28" i="2" s="1"/>
  <c r="D65" i="50"/>
  <c r="J41" i="2" s="1"/>
  <c r="D50" i="42"/>
  <c r="B34" i="2" s="1"/>
  <c r="D46" i="44"/>
  <c r="M24" i="2" s="1"/>
  <c r="D71" i="45"/>
  <c r="L45" i="2" s="1"/>
  <c r="D43" i="35"/>
  <c r="N27" i="2" s="1"/>
  <c r="D55" i="45"/>
  <c r="L29" i="2" s="1"/>
  <c r="D40" i="35"/>
  <c r="N24" i="2" s="1"/>
  <c r="D52" i="44"/>
  <c r="M30" i="2" s="1"/>
  <c r="D34" i="44"/>
  <c r="M12" i="2" s="1"/>
  <c r="D59" i="49"/>
  <c r="I35" i="2" s="1"/>
  <c r="D42" i="52"/>
  <c r="E15" i="2" s="1"/>
  <c r="D46" i="50"/>
  <c r="J22" i="2" s="1"/>
  <c r="D40" i="42"/>
  <c r="B24" i="2" s="1"/>
  <c r="D30" i="42"/>
  <c r="B14" i="2" s="1"/>
  <c r="K47" i="2" l="1"/>
  <c r="M47" i="2"/>
  <c r="I47" i="2"/>
  <c r="E47" i="2"/>
  <c r="C48" i="13" a="1"/>
  <c r="V48" i="13" s="1"/>
  <c r="D47" i="2"/>
  <c r="J47" i="2"/>
  <c r="L47" i="2"/>
  <c r="N47" i="2"/>
  <c r="B47" i="2"/>
  <c r="N48" i="13" l="1"/>
  <c r="N50" i="13" s="1"/>
  <c r="D48" i="13"/>
  <c r="B32" i="43" s="1"/>
  <c r="D32" i="43" s="1"/>
  <c r="C7" i="2" s="1"/>
  <c r="AL48" i="13"/>
  <c r="B66" i="43" s="1"/>
  <c r="D66" i="43" s="1"/>
  <c r="C41" i="2" s="1"/>
  <c r="Q48" i="13"/>
  <c r="Q50" i="13" s="1"/>
  <c r="X48" i="13"/>
  <c r="X50" i="13" s="1"/>
  <c r="U48" i="13"/>
  <c r="B49" i="43" s="1"/>
  <c r="D49" i="43" s="1"/>
  <c r="C24" i="2" s="1"/>
  <c r="G48" i="13"/>
  <c r="G50" i="13" s="1"/>
  <c r="Y48" i="13"/>
  <c r="B53" i="43" s="1"/>
  <c r="D53" i="43" s="1"/>
  <c r="C28" i="2" s="1"/>
  <c r="Z48" i="13"/>
  <c r="Z50" i="13" s="1"/>
  <c r="AF48" i="13"/>
  <c r="AF50" i="13" s="1"/>
  <c r="H48" i="13"/>
  <c r="H50" i="13" s="1"/>
  <c r="AI48" i="13"/>
  <c r="B63" i="43" s="1"/>
  <c r="D63" i="43" s="1"/>
  <c r="C38" i="2" s="1"/>
  <c r="AB48" i="13"/>
  <c r="AB50" i="13" s="1"/>
  <c r="I48" i="13"/>
  <c r="B37" i="43" s="1"/>
  <c r="D37" i="43" s="1"/>
  <c r="C12" i="2" s="1"/>
  <c r="AH48" i="13"/>
  <c r="AH50" i="13" s="1"/>
  <c r="C48" i="13"/>
  <c r="B31" i="43" s="1"/>
  <c r="D31" i="43" s="1"/>
  <c r="C6" i="2" s="1"/>
  <c r="AG48" i="13"/>
  <c r="AG50" i="13" s="1"/>
  <c r="AD48" i="13"/>
  <c r="B58" i="43" s="1"/>
  <c r="D58" i="43" s="1"/>
  <c r="C33" i="2" s="1"/>
  <c r="K48" i="13"/>
  <c r="B39" i="43" s="1"/>
  <c r="D39" i="43" s="1"/>
  <c r="C14" i="2" s="1"/>
  <c r="L48" i="13"/>
  <c r="B40" i="43" s="1"/>
  <c r="D40" i="43" s="1"/>
  <c r="C15" i="2" s="1"/>
  <c r="AA48" i="13"/>
  <c r="B55" i="43" s="1"/>
  <c r="D55" i="43" s="1"/>
  <c r="C30" i="2" s="1"/>
  <c r="R48" i="13"/>
  <c r="B46" i="43" s="1"/>
  <c r="D46" i="43" s="1"/>
  <c r="C21" i="2" s="1"/>
  <c r="M48" i="13"/>
  <c r="M50" i="13" s="1"/>
  <c r="AE48" i="13"/>
  <c r="B59" i="43" s="1"/>
  <c r="D59" i="43" s="1"/>
  <c r="C34" i="2" s="1"/>
  <c r="P48" i="13"/>
  <c r="B44" i="43" s="1"/>
  <c r="D44" i="43" s="1"/>
  <c r="C19" i="2" s="1"/>
  <c r="W48" i="13"/>
  <c r="W50" i="13" s="1"/>
  <c r="F48" i="13"/>
  <c r="F50" i="13" s="1"/>
  <c r="AJ48" i="13"/>
  <c r="AJ50" i="13" s="1"/>
  <c r="AC48" i="13"/>
  <c r="B57" i="43" s="1"/>
  <c r="D57" i="43" s="1"/>
  <c r="C32" i="2" s="1"/>
  <c r="J48" i="13"/>
  <c r="J50" i="13" s="1"/>
  <c r="AM48" i="13"/>
  <c r="B67" i="43" s="1"/>
  <c r="D67" i="43" s="1"/>
  <c r="C42" i="2" s="1"/>
  <c r="AO48" i="13"/>
  <c r="B69" i="43" s="1"/>
  <c r="D69" i="43" s="1"/>
  <c r="C44" i="2" s="1"/>
  <c r="E48" i="13"/>
  <c r="B33" i="43" s="1"/>
  <c r="D33" i="43" s="1"/>
  <c r="C8" i="2" s="1"/>
  <c r="AN48" i="13"/>
  <c r="B68" i="43" s="1"/>
  <c r="D68" i="43" s="1"/>
  <c r="C43" i="2" s="1"/>
  <c r="S48" i="13"/>
  <c r="B47" i="43" s="1"/>
  <c r="D47" i="43" s="1"/>
  <c r="C22" i="2" s="1"/>
  <c r="O48" i="13"/>
  <c r="B43" i="43" s="1"/>
  <c r="D43" i="43" s="1"/>
  <c r="C18" i="2" s="1"/>
  <c r="AK48" i="13"/>
  <c r="B65" i="43" s="1"/>
  <c r="D65" i="43" s="1"/>
  <c r="C40" i="2" s="1"/>
  <c r="T48" i="13"/>
  <c r="T50" i="13" s="1"/>
  <c r="AP48" i="13"/>
  <c r="AP50" i="13" s="1"/>
  <c r="B50" i="43"/>
  <c r="D50" i="43" s="1"/>
  <c r="C25" i="2" s="1"/>
  <c r="V50" i="13"/>
  <c r="B41" i="43" l="1"/>
  <c r="D41" i="43" s="1"/>
  <c r="C16" i="2" s="1"/>
  <c r="P16" i="2" s="1"/>
  <c r="B35" i="43"/>
  <c r="D35" i="43" s="1"/>
  <c r="C10" i="2" s="1"/>
  <c r="F10" i="2" s="1"/>
  <c r="B70" i="43"/>
  <c r="D70" i="43" s="1"/>
  <c r="C45" i="2" s="1"/>
  <c r="F45" i="2" s="1"/>
  <c r="B64" i="43"/>
  <c r="D64" i="43" s="1"/>
  <c r="C39" i="2" s="1"/>
  <c r="P39" i="2" s="1"/>
  <c r="AA50" i="13"/>
  <c r="B54" i="43"/>
  <c r="D54" i="43" s="1"/>
  <c r="C29" i="2" s="1"/>
  <c r="F29" i="2" s="1"/>
  <c r="B60" i="43"/>
  <c r="D60" i="43" s="1"/>
  <c r="C35" i="2" s="1"/>
  <c r="F35" i="2" s="1"/>
  <c r="B36" i="43"/>
  <c r="D36" i="43" s="1"/>
  <c r="C11" i="2" s="1"/>
  <c r="F11" i="2" s="1"/>
  <c r="Y50" i="13"/>
  <c r="B51" i="43"/>
  <c r="D51" i="43" s="1"/>
  <c r="C26" i="2" s="1"/>
  <c r="P26" i="2" s="1"/>
  <c r="B34" i="43"/>
  <c r="D34" i="43" s="1"/>
  <c r="C9" i="2" s="1"/>
  <c r="F9" i="2" s="1"/>
  <c r="P50" i="13"/>
  <c r="AN50" i="13"/>
  <c r="AE50" i="13"/>
  <c r="B45" i="43"/>
  <c r="D45" i="43" s="1"/>
  <c r="C20" i="2" s="1"/>
  <c r="F20" i="2" s="1"/>
  <c r="B48" i="43"/>
  <c r="D48" i="43" s="1"/>
  <c r="C23" i="2" s="1"/>
  <c r="F23" i="2" s="1"/>
  <c r="C50" i="13"/>
  <c r="AC50" i="13"/>
  <c r="AM50" i="13"/>
  <c r="D50" i="13"/>
  <c r="B38" i="43"/>
  <c r="D38" i="43" s="1"/>
  <c r="C13" i="2" s="1"/>
  <c r="F13" i="2" s="1"/>
  <c r="B56" i="43"/>
  <c r="D56" i="43" s="1"/>
  <c r="C31" i="2" s="1"/>
  <c r="P31" i="2" s="1"/>
  <c r="AD50" i="13"/>
  <c r="B61" i="43"/>
  <c r="D61" i="43" s="1"/>
  <c r="C36" i="2" s="1"/>
  <c r="F36" i="2" s="1"/>
  <c r="AL50" i="13"/>
  <c r="B62" i="43"/>
  <c r="D62" i="43" s="1"/>
  <c r="C37" i="2" s="1"/>
  <c r="F37" i="2" s="1"/>
  <c r="B42" i="43"/>
  <c r="D42" i="43" s="1"/>
  <c r="C17" i="2" s="1"/>
  <c r="F17" i="2" s="1"/>
  <c r="S50" i="13"/>
  <c r="L50" i="13"/>
  <c r="U50" i="13"/>
  <c r="E50" i="13"/>
  <c r="O50" i="13"/>
  <c r="AI50" i="13"/>
  <c r="R50" i="13"/>
  <c r="B52" i="43"/>
  <c r="D52" i="43" s="1"/>
  <c r="C27" i="2" s="1"/>
  <c r="P27" i="2" s="1"/>
  <c r="I50" i="13"/>
  <c r="K50" i="13"/>
  <c r="AK50" i="13"/>
  <c r="AO50" i="13"/>
  <c r="F33" i="2"/>
  <c r="P33" i="2"/>
  <c r="F7" i="2"/>
  <c r="P7" i="2"/>
  <c r="F6" i="2"/>
  <c r="P6" i="2"/>
  <c r="F30" i="2"/>
  <c r="P30" i="2"/>
  <c r="P28" i="2"/>
  <c r="F28" i="2"/>
  <c r="F14" i="2"/>
  <c r="P14" i="2"/>
  <c r="P41" i="2"/>
  <c r="F41" i="2"/>
  <c r="F15" i="2"/>
  <c r="P15" i="2"/>
  <c r="F24" i="2"/>
  <c r="P24" i="2"/>
  <c r="F22" i="2"/>
  <c r="P22" i="2"/>
  <c r="F19" i="2"/>
  <c r="P19" i="2"/>
  <c r="F34" i="2"/>
  <c r="P34" i="2"/>
  <c r="P8" i="2"/>
  <c r="F8" i="2"/>
  <c r="F38" i="2"/>
  <c r="P38" i="2"/>
  <c r="F42" i="2"/>
  <c r="P42" i="2"/>
  <c r="F43" i="2"/>
  <c r="P43" i="2"/>
  <c r="F32" i="2"/>
  <c r="P32" i="2"/>
  <c r="F25" i="2"/>
  <c r="P25" i="2"/>
  <c r="F40" i="2"/>
  <c r="P40" i="2"/>
  <c r="P18" i="2"/>
  <c r="F18" i="2"/>
  <c r="P44" i="2"/>
  <c r="F44" i="2"/>
  <c r="F12" i="2"/>
  <c r="P12" i="2"/>
  <c r="P21" i="2"/>
  <c r="F21" i="2"/>
  <c r="P10" i="2" l="1"/>
  <c r="F16" i="2"/>
  <c r="P45" i="2"/>
  <c r="F39" i="2"/>
  <c r="P36" i="2"/>
  <c r="P29" i="2"/>
  <c r="P11" i="2"/>
  <c r="P35" i="2"/>
  <c r="P23" i="2"/>
  <c r="P9" i="2"/>
  <c r="F26" i="2"/>
  <c r="F31" i="2"/>
  <c r="P13" i="2"/>
  <c r="P20" i="2"/>
  <c r="P37" i="2"/>
  <c r="P17" i="2"/>
  <c r="C47" i="2"/>
  <c r="F27" i="2"/>
  <c r="F50" i="2" l="1"/>
  <c r="P51" i="2"/>
  <c r="F51" i="2"/>
  <c r="P50" i="2"/>
  <c r="G21" i="2" l="1"/>
  <c r="Q21" i="2" s="1"/>
  <c r="U21" i="2" s="1"/>
  <c r="W21" i="2" s="1"/>
  <c r="X21" i="2" s="1"/>
  <c r="G16" i="2"/>
  <c r="Q16" i="2" s="1"/>
  <c r="U16" i="2" s="1"/>
  <c r="W16" i="2" s="1"/>
  <c r="X16" i="2" s="1"/>
  <c r="G6" i="2"/>
  <c r="Q6" i="2" s="1"/>
  <c r="G40" i="2"/>
  <c r="Q40" i="2" s="1"/>
  <c r="U40" i="2" s="1"/>
  <c r="W40" i="2" s="1"/>
  <c r="X40" i="2" s="1"/>
  <c r="G15" i="2"/>
  <c r="Q15" i="2" s="1"/>
  <c r="U15" i="2" s="1"/>
  <c r="W15" i="2" s="1"/>
  <c r="X15" i="2" s="1"/>
  <c r="G25" i="2"/>
  <c r="Q25" i="2" s="1"/>
  <c r="U25" i="2" s="1"/>
  <c r="W25" i="2" s="1"/>
  <c r="X25" i="2" s="1"/>
  <c r="G27" i="2"/>
  <c r="Q27" i="2" s="1"/>
  <c r="U27" i="2" s="1"/>
  <c r="W27" i="2" s="1"/>
  <c r="X27" i="2" s="1"/>
  <c r="G24" i="2"/>
  <c r="Q24" i="2" s="1"/>
  <c r="U24" i="2" s="1"/>
  <c r="W24" i="2" s="1"/>
  <c r="X24" i="2" s="1"/>
  <c r="G26" i="2"/>
  <c r="Q26" i="2" s="1"/>
  <c r="U26" i="2" s="1"/>
  <c r="W26" i="2" s="1"/>
  <c r="X26" i="2" s="1"/>
  <c r="G32" i="2"/>
  <c r="Q32" i="2" s="1"/>
  <c r="U32" i="2" s="1"/>
  <c r="W32" i="2" s="1"/>
  <c r="X32" i="2" s="1"/>
  <c r="G36" i="2"/>
  <c r="Q36" i="2" s="1"/>
  <c r="U36" i="2" s="1"/>
  <c r="W36" i="2" s="1"/>
  <c r="X36" i="2" s="1"/>
  <c r="G45" i="2"/>
  <c r="Q45" i="2" s="1"/>
  <c r="U45" i="2" s="1"/>
  <c r="W45" i="2" s="1"/>
  <c r="X45" i="2" s="1"/>
  <c r="G42" i="2"/>
  <c r="Q42" i="2" s="1"/>
  <c r="U42" i="2" s="1"/>
  <c r="W42" i="2" s="1"/>
  <c r="X42" i="2" s="1"/>
  <c r="G41" i="2"/>
  <c r="Q41" i="2" s="1"/>
  <c r="U41" i="2" s="1"/>
  <c r="W41" i="2" s="1"/>
  <c r="X41" i="2" s="1"/>
  <c r="G38" i="2"/>
  <c r="Q38" i="2" s="1"/>
  <c r="U38" i="2" s="1"/>
  <c r="W38" i="2" s="1"/>
  <c r="X38" i="2" s="1"/>
  <c r="G18" i="2"/>
  <c r="Q18" i="2" s="1"/>
  <c r="U18" i="2" s="1"/>
  <c r="W18" i="2" s="1"/>
  <c r="X18" i="2" s="1"/>
  <c r="G33" i="2"/>
  <c r="Q33" i="2" s="1"/>
  <c r="U33" i="2" s="1"/>
  <c r="W33" i="2" s="1"/>
  <c r="X33" i="2" s="1"/>
  <c r="G23" i="2"/>
  <c r="Q23" i="2" s="1"/>
  <c r="U23" i="2" s="1"/>
  <c r="W23" i="2" s="1"/>
  <c r="X23" i="2" s="1"/>
  <c r="G34" i="2"/>
  <c r="Q34" i="2" s="1"/>
  <c r="U34" i="2" s="1"/>
  <c r="W34" i="2" s="1"/>
  <c r="X34" i="2" s="1"/>
  <c r="G11" i="2"/>
  <c r="Q11" i="2" s="1"/>
  <c r="U11" i="2" s="1"/>
  <c r="W11" i="2" s="1"/>
  <c r="X11" i="2" s="1"/>
  <c r="G7" i="2"/>
  <c r="Q7" i="2" s="1"/>
  <c r="U7" i="2" s="1"/>
  <c r="W7" i="2" s="1"/>
  <c r="X7" i="2" s="1"/>
  <c r="G37" i="2"/>
  <c r="Q37" i="2" s="1"/>
  <c r="U37" i="2" s="1"/>
  <c r="W37" i="2" s="1"/>
  <c r="X37" i="2" s="1"/>
  <c r="G30" i="2"/>
  <c r="Q30" i="2" s="1"/>
  <c r="U30" i="2" s="1"/>
  <c r="W30" i="2" s="1"/>
  <c r="X30" i="2" s="1"/>
  <c r="G14" i="2"/>
  <c r="Q14" i="2" s="1"/>
  <c r="U14" i="2" s="1"/>
  <c r="W14" i="2" s="1"/>
  <c r="X14" i="2" s="1"/>
  <c r="G43" i="2"/>
  <c r="Q43" i="2" s="1"/>
  <c r="U43" i="2" s="1"/>
  <c r="W43" i="2" s="1"/>
  <c r="X43" i="2" s="1"/>
  <c r="G29" i="2"/>
  <c r="Q29" i="2" s="1"/>
  <c r="U29" i="2" s="1"/>
  <c r="W29" i="2" s="1"/>
  <c r="X29" i="2" s="1"/>
  <c r="G19" i="2"/>
  <c r="Q19" i="2" s="1"/>
  <c r="U19" i="2" s="1"/>
  <c r="W19" i="2" s="1"/>
  <c r="X19" i="2" s="1"/>
  <c r="G13" i="2"/>
  <c r="Q13" i="2" s="1"/>
  <c r="U13" i="2" s="1"/>
  <c r="W13" i="2" s="1"/>
  <c r="X13" i="2" s="1"/>
  <c r="G9" i="2"/>
  <c r="Q9" i="2" s="1"/>
  <c r="U9" i="2" s="1"/>
  <c r="W9" i="2" s="1"/>
  <c r="X9" i="2" s="1"/>
  <c r="G12" i="2"/>
  <c r="Q12" i="2" s="1"/>
  <c r="U12" i="2" s="1"/>
  <c r="W12" i="2" s="1"/>
  <c r="X12" i="2" s="1"/>
  <c r="G35" i="2"/>
  <c r="Q35" i="2" s="1"/>
  <c r="U35" i="2" s="1"/>
  <c r="W35" i="2" s="1"/>
  <c r="X35" i="2" s="1"/>
  <c r="G20" i="2"/>
  <c r="Q20" i="2" s="1"/>
  <c r="U20" i="2" s="1"/>
  <c r="W20" i="2" s="1"/>
  <c r="X20" i="2" s="1"/>
  <c r="G44" i="2"/>
  <c r="Q44" i="2" s="1"/>
  <c r="U44" i="2" s="1"/>
  <c r="W44" i="2" s="1"/>
  <c r="X44" i="2" s="1"/>
  <c r="G39" i="2"/>
  <c r="Q39" i="2" s="1"/>
  <c r="U39" i="2" s="1"/>
  <c r="W39" i="2" s="1"/>
  <c r="X39" i="2" s="1"/>
  <c r="G10" i="2"/>
  <c r="Q10" i="2" s="1"/>
  <c r="U10" i="2" s="1"/>
  <c r="W10" i="2" s="1"/>
  <c r="X10" i="2" s="1"/>
  <c r="G31" i="2"/>
  <c r="Q31" i="2" s="1"/>
  <c r="U31" i="2" s="1"/>
  <c r="W31" i="2" s="1"/>
  <c r="X31" i="2" s="1"/>
  <c r="G22" i="2"/>
  <c r="Q22" i="2" s="1"/>
  <c r="U22" i="2" s="1"/>
  <c r="W22" i="2" s="1"/>
  <c r="X22" i="2" s="1"/>
  <c r="G8" i="2"/>
  <c r="Q8" i="2" s="1"/>
  <c r="U8" i="2" s="1"/>
  <c r="W8" i="2" s="1"/>
  <c r="X8" i="2" s="1"/>
  <c r="G28" i="2"/>
  <c r="Q28" i="2" s="1"/>
  <c r="U28" i="2" s="1"/>
  <c r="W28" i="2" s="1"/>
  <c r="X28" i="2" s="1"/>
  <c r="G17" i="2"/>
  <c r="Q17" i="2" s="1"/>
  <c r="U17" i="2" s="1"/>
  <c r="W17" i="2" s="1"/>
  <c r="X17" i="2" s="1"/>
  <c r="G47" i="2" l="1"/>
  <c r="Q47" i="2"/>
  <c r="U6" i="2"/>
  <c r="W6" i="2" s="1"/>
  <c r="X6" i="2" s="1"/>
</calcChain>
</file>

<file path=xl/sharedStrings.xml><?xml version="1.0" encoding="utf-8"?>
<sst xmlns="http://schemas.openxmlformats.org/spreadsheetml/2006/main" count="1490" uniqueCount="448">
  <si>
    <r>
      <rPr>
        <b/>
        <sz val="14"/>
        <color theme="3"/>
        <rFont val="Calibri"/>
        <family val="2"/>
      </rPr>
      <t>COBIT</t>
    </r>
    <r>
      <rPr>
        <b/>
        <sz val="14"/>
        <color theme="3"/>
        <rFont val="Calibri"/>
        <family val="2"/>
      </rPr>
      <t>®</t>
    </r>
    <r>
      <rPr>
        <b/>
        <sz val="14"/>
        <color theme="3"/>
        <rFont val="Calibri"/>
        <family val="2"/>
      </rPr>
      <t xml:space="preserve"> 2019 Governance System Design Workbook</t>
    </r>
    <r>
      <rPr>
        <b/>
        <sz val="14"/>
        <color theme="3"/>
        <rFont val="Calibri"/>
        <family val="2"/>
      </rPr>
      <t>—</t>
    </r>
    <r>
      <rPr>
        <b/>
        <sz val="14"/>
        <color theme="3"/>
        <rFont val="Calibri"/>
        <family val="2"/>
      </rPr>
      <t>Instructions</t>
    </r>
  </si>
  <si>
    <t>Terms &amp; Definitions</t>
  </si>
  <si>
    <t>Relative importance</t>
  </si>
  <si>
    <t>Relative importance (of governance and management objectives) is a number that indicates the influence of a certain design factor on the importance of a certain COBIT governance or management objective as compared to a baseline (standard) situation. The number is calculated as a percentage difference between the baseline and the current situation, as determined by the values given to the design factor at hand.</t>
  </si>
  <si>
    <r>
      <rPr>
        <b/>
        <sz val="11"/>
        <color theme="3"/>
        <rFont val="Calibri"/>
        <family val="2"/>
      </rPr>
      <t xml:space="preserve">Instructions: See </t>
    </r>
    <r>
      <rPr>
        <b/>
        <i/>
        <sz val="11"/>
        <color theme="3"/>
        <rFont val="Calibri"/>
        <family val="2"/>
      </rPr>
      <t>COBIT</t>
    </r>
    <r>
      <rPr>
        <b/>
        <sz val="11"/>
        <color theme="3"/>
        <rFont val="Calibri"/>
        <family val="2"/>
      </rPr>
      <t>®</t>
    </r>
    <r>
      <rPr>
        <b/>
        <i/>
        <sz val="11"/>
        <color theme="3"/>
        <rFont val="Calibri"/>
        <family val="2"/>
      </rPr>
      <t xml:space="preserve"> 2019 Design Guide</t>
    </r>
    <r>
      <rPr>
        <b/>
        <sz val="11"/>
        <color theme="3"/>
        <rFont val="Calibri"/>
        <family val="2"/>
      </rPr>
      <t>, Chapter 6</t>
    </r>
  </si>
  <si>
    <t>COBIT® 2019 Governance System Design Workbook—Canvas</t>
  </si>
  <si>
    <t>Step 2: Determine the initial scope of the Governance System</t>
  </si>
  <si>
    <t>Step 3: Refine the scope of the Governance System</t>
  </si>
  <si>
    <t>Step 4: Conclude the Scope of the Governance System</t>
  </si>
  <si>
    <r>
      <rPr>
        <b/>
        <sz val="16"/>
        <color theme="0"/>
        <rFont val="Calibri"/>
        <family val="2"/>
      </rPr>
      <t>Design Factors:</t>
    </r>
    <r>
      <rPr>
        <b/>
        <sz val="12"/>
        <color theme="0"/>
        <rFont val="Calibri"/>
        <family val="2"/>
      </rPr>
      <t xml:space="preserve"> </t>
    </r>
  </si>
  <si>
    <t>Enterprise Strategy</t>
  </si>
  <si>
    <t>Enterprise Goals</t>
  </si>
  <si>
    <t>Risk Profile</t>
  </si>
  <si>
    <t>I&amp;T-Related Issues</t>
  </si>
  <si>
    <r>
      <rPr>
        <b/>
        <u/>
        <sz val="11"/>
        <color theme="0"/>
        <rFont val="Calibri"/>
        <family val="2"/>
      </rPr>
      <t>Initial</t>
    </r>
    <r>
      <rPr>
        <b/>
        <sz val="11"/>
        <color theme="0"/>
        <rFont val="Calibri"/>
        <family val="2"/>
      </rPr>
      <t xml:space="preserve"> Scope: Governance/
Management Objectives Score</t>
    </r>
  </si>
  <si>
    <t>Threat Landscape</t>
  </si>
  <si>
    <t>Compliance Req's</t>
  </si>
  <si>
    <t>Role of IT</t>
  </si>
  <si>
    <t>Sourcing Model
for IT</t>
  </si>
  <si>
    <t>IT Implementation Methods</t>
  </si>
  <si>
    <t>Technology Adoption Strategy</t>
  </si>
  <si>
    <t>Size</t>
  </si>
  <si>
    <r>
      <rPr>
        <b/>
        <u/>
        <sz val="11"/>
        <color theme="0"/>
        <rFont val="Calibri"/>
        <family val="2"/>
      </rPr>
      <t>Refined</t>
    </r>
    <r>
      <rPr>
        <b/>
        <sz val="11"/>
        <color theme="0"/>
        <rFont val="Calibri"/>
        <family val="2"/>
      </rPr>
      <t xml:space="preserve"> Scope: Governance/
Management Objectives Score</t>
    </r>
  </si>
  <si>
    <t>Adjustment (between -100 and +100)</t>
  </si>
  <si>
    <t>Reason</t>
  </si>
  <si>
    <r>
      <rPr>
        <b/>
        <u/>
        <sz val="11"/>
        <color theme="0"/>
        <rFont val="Calibri"/>
        <family val="2"/>
      </rPr>
      <t>Concluded</t>
    </r>
    <r>
      <rPr>
        <b/>
        <sz val="11"/>
        <color theme="0"/>
        <rFont val="Calibri"/>
        <family val="2"/>
      </rPr>
      <t xml:space="preserve"> Scope: Governance/
Management Objectives Priority</t>
    </r>
  </si>
  <si>
    <r>
      <rPr>
        <b/>
        <u/>
        <sz val="10"/>
        <color theme="0"/>
        <rFont val="Calibri"/>
        <family val="2"/>
      </rPr>
      <t>Suggested</t>
    </r>
    <r>
      <rPr>
        <b/>
        <sz val="10"/>
        <color theme="0"/>
        <rFont val="Calibri"/>
        <family val="2"/>
      </rPr>
      <t xml:space="preserve"> Target Capability Level</t>
    </r>
  </si>
  <si>
    <r>
      <rPr>
        <b/>
        <u/>
        <sz val="10"/>
        <color theme="0"/>
        <rFont val="Calibri"/>
        <family val="2"/>
      </rPr>
      <t>Agreed</t>
    </r>
    <r>
      <rPr>
        <b/>
        <sz val="10"/>
        <color theme="0"/>
        <rFont val="Calibri"/>
        <family val="2"/>
      </rPr>
      <t xml:space="preserve"> Target Capability Level</t>
    </r>
  </si>
  <si>
    <t>Weight</t>
  </si>
  <si>
    <t>EDM01—Ensured  Governance Framework Setting &amp; Maintenance</t>
  </si>
  <si>
    <t>EDM02—Ensured Benefits Delivery</t>
  </si>
  <si>
    <t>EDM03—Ensured Risk Optimization</t>
  </si>
  <si>
    <t>EDM04—Ensured Resource Optimization</t>
  </si>
  <si>
    <t>EDM05—Ensured Stakeholder Engagement</t>
  </si>
  <si>
    <t>APO01—Managed I&amp;T Management Framework</t>
  </si>
  <si>
    <t>APO02—Managed Strategy</t>
  </si>
  <si>
    <t>APO03—Managed Enterprise Architecture</t>
  </si>
  <si>
    <t>APO04—Managed Innovation</t>
  </si>
  <si>
    <t>APO05—Managed Portfolio</t>
  </si>
  <si>
    <t>APO06—Managed Budget &amp; Costs</t>
  </si>
  <si>
    <t>APO07—Managed Human Resources</t>
  </si>
  <si>
    <t>APO08—Managed Relationships</t>
  </si>
  <si>
    <t>APO09—Managed Service Agreements</t>
  </si>
  <si>
    <t>APO10—Managed Vendors</t>
  </si>
  <si>
    <t>APO11—Managed Quality</t>
  </si>
  <si>
    <t>APO12—Managed Risk</t>
  </si>
  <si>
    <t>APO13—Managed Security</t>
  </si>
  <si>
    <t>APO14—Managed Data</t>
  </si>
  <si>
    <t>BAI01—Managed Programs</t>
  </si>
  <si>
    <t>BAI02—Managed Requirements Definition</t>
  </si>
  <si>
    <t>BAI03—Managed Solutions Identification &amp; Build</t>
  </si>
  <si>
    <t>BAI04—Managed Availability &amp; Capacity</t>
  </si>
  <si>
    <t>BAI05—Managed Organizational Change</t>
  </si>
  <si>
    <t>BAI06—Managed IT Changes</t>
  </si>
  <si>
    <t>BAI07—Managed IT Change Acceptance and Transitioning</t>
  </si>
  <si>
    <t>BAI08—Managed Knowledge</t>
  </si>
  <si>
    <t>BAI09—Managed Assets</t>
  </si>
  <si>
    <t>BAI10—Managed Configuration</t>
  </si>
  <si>
    <t>BAI11—Managed Projects</t>
  </si>
  <si>
    <t>DSS01—Managed Operations</t>
  </si>
  <si>
    <t>DSS02—Managed Service Requests &amp; Incidents</t>
  </si>
  <si>
    <t>DSS03—Managed Problems</t>
  </si>
  <si>
    <t>DSS04—Managed Continuity</t>
  </si>
  <si>
    <t>DSS05—Managed Security Services</t>
  </si>
  <si>
    <t>DSS06—Managed Business Process Controls</t>
  </si>
  <si>
    <t>MEA01—Managed Performance and Conformance Monitoring</t>
  </si>
  <si>
    <t>MEA02—Managed System of Internal Control</t>
  </si>
  <si>
    <t>MEA03—Managed Compliance with External Requirements</t>
  </si>
  <si>
    <t>MEA04—Managed Assurance</t>
  </si>
  <si>
    <r>
      <rPr>
        <b/>
        <sz val="12"/>
        <color theme="2" tint="-0.499984740745262"/>
        <rFont val="Arial"/>
        <family val="2"/>
      </rPr>
      <t>Information &amp; Technology Governance System Design</t>
    </r>
    <r>
      <rPr>
        <b/>
        <sz val="12"/>
        <rFont val="Arial"/>
        <family val="2"/>
      </rPr>
      <t xml:space="preserve">
Design Factor 1 </t>
    </r>
    <r>
      <rPr>
        <b/>
        <i/>
        <sz val="12"/>
        <rFont val="Arial"/>
        <family val="2"/>
      </rPr>
      <t xml:space="preserve">Enterprise Strategy </t>
    </r>
  </si>
  <si>
    <t>Input Section—Importance of Each Enterprise Strategy Archetype</t>
  </si>
  <si>
    <t>Value</t>
  </si>
  <si>
    <t>Importance 
(1-5)</t>
  </si>
  <si>
    <t>Baseline</t>
  </si>
  <si>
    <t>Description</t>
  </si>
  <si>
    <t>Notes/Evidence</t>
  </si>
  <si>
    <t>Growth/Acquisition</t>
  </si>
  <si>
    <t>Organisasi memiliki fokus pada pertumbuhan (pendapatan)</t>
  </si>
  <si>
    <t>Innovation/Differentiation</t>
  </si>
  <si>
    <t>Perusahaan memiliki fokus pada penawaran produk dan layanan yang berbeda dan/atau inovatif kepada klien mereka</t>
  </si>
  <si>
    <t>Cost Leadership</t>
  </si>
  <si>
    <t>Perusahaan memiliki fokus pada minimalisasi biaya jangka pendek</t>
  </si>
  <si>
    <t>Client Service/Stability</t>
  </si>
  <si>
    <t>Perusahaan memiliki fokus pada penyediaan layanan yang stabil dan berorientasi pelanggan</t>
  </si>
  <si>
    <t>Average</t>
  </si>
  <si>
    <t>Stdev</t>
  </si>
  <si>
    <t>Correction Factor</t>
  </si>
  <si>
    <t>Output Section—Resulting relative importance of each governance/management objective</t>
  </si>
  <si>
    <t>Resulting Governance/Management Objectives Importance</t>
  </si>
  <si>
    <t>Governance / Management Objective</t>
  </si>
  <si>
    <t>Score</t>
  </si>
  <si>
    <t>Baseline Score</t>
  </si>
  <si>
    <t>Relative Importance</t>
  </si>
  <si>
    <t>DF1</t>
  </si>
  <si>
    <t>Growth / Acquisition</t>
  </si>
  <si>
    <t>Innovation / Differentiation</t>
  </si>
  <si>
    <t>Client Service / Stability</t>
  </si>
  <si>
    <t>EDM01</t>
  </si>
  <si>
    <t>EDM02</t>
  </si>
  <si>
    <t>EDM03</t>
  </si>
  <si>
    <t>EDM04</t>
  </si>
  <si>
    <t>EDM05</t>
  </si>
  <si>
    <t>APO01</t>
  </si>
  <si>
    <t>APO02</t>
  </si>
  <si>
    <t>APO03</t>
  </si>
  <si>
    <t>APO04</t>
  </si>
  <si>
    <t>APO05</t>
  </si>
  <si>
    <t>APO06</t>
  </si>
  <si>
    <t>APO07</t>
  </si>
  <si>
    <t>APO08</t>
  </si>
  <si>
    <t>APO09</t>
  </si>
  <si>
    <t>APO10</t>
  </si>
  <si>
    <t>APO11</t>
  </si>
  <si>
    <t>APO12</t>
  </si>
  <si>
    <t>APO13</t>
  </si>
  <si>
    <t>APO14</t>
  </si>
  <si>
    <t>BAI01</t>
  </si>
  <si>
    <t>BAI02</t>
  </si>
  <si>
    <t>BAI03</t>
  </si>
  <si>
    <t>BAI04</t>
  </si>
  <si>
    <t>BAI05</t>
  </si>
  <si>
    <t>BAI06</t>
  </si>
  <si>
    <t>BAI07</t>
  </si>
  <si>
    <t>BAI08</t>
  </si>
  <si>
    <t>BAI09</t>
  </si>
  <si>
    <t>BAI10</t>
  </si>
  <si>
    <t>BAI11</t>
  </si>
  <si>
    <t>DSS01</t>
  </si>
  <si>
    <t>DSS02</t>
  </si>
  <si>
    <t>DSS03</t>
  </si>
  <si>
    <t>DSS04</t>
  </si>
  <si>
    <t>DSS05</t>
  </si>
  <si>
    <t>DSS06</t>
  </si>
  <si>
    <t>MEA01</t>
  </si>
  <si>
    <t>MEA02</t>
  </si>
  <si>
    <t>MEA03</t>
  </si>
  <si>
    <t>MEA04</t>
  </si>
  <si>
    <r>
      <rPr>
        <b/>
        <sz val="12"/>
        <color theme="2" tint="-0.499984740745262"/>
        <rFont val="Arial"/>
        <family val="2"/>
      </rPr>
      <t>Information &amp; Technology Governance System Design</t>
    </r>
    <r>
      <rPr>
        <b/>
        <sz val="12"/>
        <rFont val="Arial"/>
        <family val="2"/>
      </rPr>
      <t xml:space="preserve">
Design Factor 2 </t>
    </r>
    <r>
      <rPr>
        <b/>
        <i/>
        <sz val="12"/>
        <rFont val="Arial"/>
        <family val="2"/>
      </rPr>
      <t xml:space="preserve">Enterprise Goals </t>
    </r>
  </si>
  <si>
    <t>Input Section—Importance of Each Enterprise Goal</t>
  </si>
  <si>
    <t>Importance (1-5)</t>
  </si>
  <si>
    <t>EG01—Portfolio of competitive products and services</t>
  </si>
  <si>
    <t>EG01—Portofolio produk dan layanan yang kompetitif</t>
  </si>
  <si>
    <t>EG02—Managed business risk</t>
  </si>
  <si>
    <t>EG02—Terkelolanya risiko bisnis</t>
  </si>
  <si>
    <t>EG03—Compliance with external laws and regulations</t>
  </si>
  <si>
    <t>EG03—Kepatuhan pada hukum dan peraturan eksternal</t>
  </si>
  <si>
    <t>EG04—Quality of financial information</t>
  </si>
  <si>
    <t>EG04—Kualitas informasi keuangan</t>
  </si>
  <si>
    <t>EG05—Customer-oriented service culture</t>
  </si>
  <si>
    <t>EG05—Budaya layanan yang berorientasi pelanggan</t>
  </si>
  <si>
    <t>EG06—Business-service continuity and availability</t>
  </si>
  <si>
    <t>EG06—Keberlanjutan dan ketersediaan layanan</t>
  </si>
  <si>
    <t>EG07—Quality of management information</t>
  </si>
  <si>
    <t>EG07—Kualitas informasi manajemen</t>
  </si>
  <si>
    <t>EG08—Optimization of internal business process functionality</t>
  </si>
  <si>
    <t>EG08—Optimalisasi fungsionalitas proses bisnis internal</t>
  </si>
  <si>
    <t>EG09—Optimization of business process costs</t>
  </si>
  <si>
    <t>EG09—Optimalisasi biaya proses bisnis</t>
  </si>
  <si>
    <t>EG10—Staff skills, motivation and productivity</t>
  </si>
  <si>
    <t>EG10—Keterampilan, motivasi, dan produktivitas staf</t>
  </si>
  <si>
    <t>EG11—Compliance with internal policies</t>
  </si>
  <si>
    <t>EG11—Kepatuhan terhadap kebijakan internal</t>
  </si>
  <si>
    <t>EG12—Managed digital transformation programs</t>
  </si>
  <si>
    <t>EG12—Terkelolanya program transformasi digital</t>
  </si>
  <si>
    <t>EG13—Product and business innovation</t>
  </si>
  <si>
    <t>EG13—Inovasi produk dan bisnis</t>
  </si>
  <si>
    <t>Resulting Governance/ Management Objectives Importance</t>
  </si>
  <si>
    <t>Agile portfolio of competitive products and services</t>
  </si>
  <si>
    <t xml:space="preserve">Managed business risks </t>
  </si>
  <si>
    <t>Compliance with external laws and regulations</t>
  </si>
  <si>
    <t>Transparency and accuracy of financial information</t>
  </si>
  <si>
    <t>Customer-oriented service culture</t>
  </si>
  <si>
    <t>Business service continuity and availability</t>
  </si>
  <si>
    <t xml:space="preserve">Quality of management information </t>
  </si>
  <si>
    <t>Optimization of internal business process functionality</t>
  </si>
  <si>
    <t>Optimization of business process costs</t>
  </si>
  <si>
    <t>Staff skills, motivation and productivity</t>
  </si>
  <si>
    <t>Compliance with internal policies</t>
  </si>
  <si>
    <t>Managed business transformation programs</t>
  </si>
  <si>
    <t>Product and business innovation</t>
  </si>
  <si>
    <t>Mapping table EG-GA</t>
  </si>
  <si>
    <t>AG01</t>
  </si>
  <si>
    <t>AG02</t>
  </si>
  <si>
    <t>AG03</t>
  </si>
  <si>
    <t>AG04</t>
  </si>
  <si>
    <t>AG05</t>
  </si>
  <si>
    <t>AG06</t>
  </si>
  <si>
    <t>AG07</t>
  </si>
  <si>
    <t>AG08</t>
  </si>
  <si>
    <t>AG09</t>
  </si>
  <si>
    <t>AG10</t>
  </si>
  <si>
    <t>AG11</t>
  </si>
  <si>
    <t>AG12</t>
  </si>
  <si>
    <t>AG13</t>
  </si>
  <si>
    <t>IT compliance and support for business compliance with external laws and regulations</t>
  </si>
  <si>
    <t>Managed Technology &amp; Information related risks</t>
  </si>
  <si>
    <t>Realized benefits from IT-enabled investments  and services portfolio</t>
  </si>
  <si>
    <t>Quality of technology related financial information</t>
  </si>
  <si>
    <t>delivery of IT services  in line with business requirements</t>
  </si>
  <si>
    <t>Agility to turn business requirements into operational solutions</t>
  </si>
  <si>
    <t>Security of information, processing infrastructure and applications</t>
  </si>
  <si>
    <t>Enablement and support of business processes by Integrating applications and technology</t>
  </si>
  <si>
    <t>Delivery of programs  on time, on budget, and meeting requirements and quality standards</t>
  </si>
  <si>
    <t>Quality of IT Management Information</t>
  </si>
  <si>
    <t>IT compliance with internal policies</t>
  </si>
  <si>
    <t>Competent and motivated staff with mutual understanding of technology and business.</t>
  </si>
  <si>
    <t>Knowledge, expertise and initiatives for business innovation</t>
  </si>
  <si>
    <t>EG01</t>
  </si>
  <si>
    <t>Portfolio of agile and competitive products and services</t>
  </si>
  <si>
    <t>EG02</t>
  </si>
  <si>
    <t>EG03</t>
  </si>
  <si>
    <t>EG04</t>
  </si>
  <si>
    <t>EG05</t>
  </si>
  <si>
    <t>EG06</t>
  </si>
  <si>
    <t>EG07</t>
  </si>
  <si>
    <t xml:space="preserve">Accuracy (Quality?) of Management Information </t>
  </si>
  <si>
    <t>EG08</t>
  </si>
  <si>
    <t>Optimization of business process functionality</t>
  </si>
  <si>
    <t>EG09</t>
  </si>
  <si>
    <t>EG10</t>
  </si>
  <si>
    <t>EG11</t>
  </si>
  <si>
    <t>EG12</t>
  </si>
  <si>
    <t>EG13</t>
  </si>
  <si>
    <t>Mapping Table AG-GMO</t>
  </si>
  <si>
    <t>Ensured Governance Framework Setting &amp; Maintenance</t>
  </si>
  <si>
    <t>Ensured Benefits Delivery</t>
  </si>
  <si>
    <t>Ensured Risk Optimization</t>
  </si>
  <si>
    <t>Ensured Resource Optimization</t>
  </si>
  <si>
    <t>Ensured Stakeholder Transparency</t>
  </si>
  <si>
    <t>Managed IT Management Framework</t>
  </si>
  <si>
    <t>Managed Strategy</t>
  </si>
  <si>
    <t>Managed Architecture</t>
  </si>
  <si>
    <t>Managed Innovation</t>
  </si>
  <si>
    <t>Managed Portfolio</t>
  </si>
  <si>
    <t>Managed Budget &amp; Costs</t>
  </si>
  <si>
    <t>Managed Human Resources</t>
  </si>
  <si>
    <t>Managed Relationships</t>
  </si>
  <si>
    <t>Managed Service Agreements</t>
  </si>
  <si>
    <t>Managed Suppliers</t>
  </si>
  <si>
    <t>Managed Quality</t>
  </si>
  <si>
    <t>Managed Risk</t>
  </si>
  <si>
    <t>Managed Information Security</t>
  </si>
  <si>
    <t>Managed Data</t>
  </si>
  <si>
    <t>Managed Programs</t>
  </si>
  <si>
    <t>Managed Requirements Definition</t>
  </si>
  <si>
    <t>Managed Solutions Identification &amp; Build</t>
  </si>
  <si>
    <t>Managed Availability &amp; Capacity</t>
  </si>
  <si>
    <t>Managed Organizational Change</t>
  </si>
  <si>
    <t>Managed IT Changes</t>
  </si>
  <si>
    <t>Managed IT Change Acceptance &amp; Transitioning</t>
  </si>
  <si>
    <t>Managed Knowledge</t>
  </si>
  <si>
    <t>Managed Assets</t>
  </si>
  <si>
    <t>Managed Configuration</t>
  </si>
  <si>
    <t>Managed Projects</t>
  </si>
  <si>
    <t>Managed Operations</t>
  </si>
  <si>
    <t>Managed Service Requests &amp; Incidents</t>
  </si>
  <si>
    <t>Managed Problems</t>
  </si>
  <si>
    <t>Managed Continuity</t>
  </si>
  <si>
    <t>Managed Security Services</t>
  </si>
  <si>
    <t>Managed Business Process Controls</t>
  </si>
  <si>
    <t>Managed Performance &amp; Conformance Monitoring</t>
  </si>
  <si>
    <t>Managed System of Internal Control</t>
  </si>
  <si>
    <t>Managed Compliance with External Requirements</t>
  </si>
  <si>
    <t>Managed Internal Audit</t>
  </si>
  <si>
    <t>Delivery of IT services  in line with business requirements</t>
  </si>
  <si>
    <t>Imp®</t>
  </si>
  <si>
    <r>
      <rPr>
        <b/>
        <sz val="12"/>
        <color theme="2" tint="-0.499984740745262"/>
        <rFont val="Arial"/>
        <family val="2"/>
      </rPr>
      <t>Information &amp; Technology Governance System Design</t>
    </r>
    <r>
      <rPr>
        <b/>
        <sz val="12"/>
        <rFont val="Arial"/>
        <family val="2"/>
      </rPr>
      <t xml:space="preserve">
Design Factor 3 </t>
    </r>
    <r>
      <rPr>
        <b/>
        <i/>
        <sz val="12"/>
        <rFont val="Arial"/>
        <family val="2"/>
      </rPr>
      <t>Risk Profile</t>
    </r>
  </si>
  <si>
    <t>Input Section—Importance of Each Generic IT Risk Category</t>
  </si>
  <si>
    <t>Risk Scenario Category</t>
  </si>
  <si>
    <t>Impact 
(1-5)</t>
  </si>
  <si>
    <t>Likelihood (1-5)</t>
  </si>
  <si>
    <t>Risk Rating</t>
  </si>
  <si>
    <t>IT investment decision making, portfolio definition &amp; maintenance</t>
  </si>
  <si>
    <t>1. Pembuatan keputusan investasi TI, pendefinisian dan pemeliharaan portofolio investasi TI</t>
  </si>
  <si>
    <t>Very High Risk</t>
  </si>
  <si>
    <t>Program &amp; projects life cycle management</t>
  </si>
  <si>
    <t>2. Pengelolaan siklus hidup program &amp; proyek TI</t>
  </si>
  <si>
    <t>High Risk</t>
  </si>
  <si>
    <t>IT cost &amp; oversight</t>
  </si>
  <si>
    <t>3. Biaya &amp; pengawasan TI</t>
  </si>
  <si>
    <t>Normal Risk</t>
  </si>
  <si>
    <t>IT expertise, skills &amp; behavior</t>
  </si>
  <si>
    <t>4. Keahlian, keterampilan &amp; perilaku TI</t>
  </si>
  <si>
    <t>Low Risk</t>
  </si>
  <si>
    <t xml:space="preserve">Enterprise/IT architecture </t>
  </si>
  <si>
    <t>5. Arsitektur organisasi/TI</t>
  </si>
  <si>
    <t>IT operational infrastructure incidents</t>
  </si>
  <si>
    <t>6. Insiden infrastruktur operasional TI</t>
  </si>
  <si>
    <t>Unauthorized actions</t>
  </si>
  <si>
    <t>7. Tindakan yang tidak sah</t>
  </si>
  <si>
    <t>Software adoption/usage problems</t>
  </si>
  <si>
    <t>8. Masalah adopsi/penggunaan perangkat lunak</t>
  </si>
  <si>
    <t>Hardware incidents</t>
  </si>
  <si>
    <t>9. Insiden perangkat keras</t>
  </si>
  <si>
    <t>Software failures</t>
  </si>
  <si>
    <t>10. Kegagalan perangkat lunak</t>
  </si>
  <si>
    <t>Logical attacks (hacking, malware, etc.)</t>
  </si>
  <si>
    <t>11. Logical attacks (hacking, malware, dsb.)</t>
  </si>
  <si>
    <t>Third-party/supplier incidents</t>
  </si>
  <si>
    <t>12. Insiden pihak ketiga/pemasok</t>
  </si>
  <si>
    <t>Noncompliance</t>
  </si>
  <si>
    <t>13. Ketidaksesuaian</t>
  </si>
  <si>
    <t>Geopolitical Issues</t>
  </si>
  <si>
    <t>14. Masalah geopolitik</t>
  </si>
  <si>
    <t>Industrial action</t>
  </si>
  <si>
    <t>15. Tindakan industri</t>
  </si>
  <si>
    <t>Acts of nature</t>
  </si>
  <si>
    <t>16. Kejadian alam</t>
  </si>
  <si>
    <t xml:space="preserve">Technology-based innovation </t>
  </si>
  <si>
    <t>17. Inovasi berbasis teknologi</t>
  </si>
  <si>
    <t>Environmental</t>
  </si>
  <si>
    <t>18. Lingkungan</t>
  </si>
  <si>
    <t>Data &amp; information management</t>
  </si>
  <si>
    <t>19. Pengelolaan data &amp; informasi</t>
  </si>
  <si>
    <t>*Rincian skenario risiko untuk setiap kategori lihat Figure 2.7 Risk Profile Design Factor</t>
  </si>
  <si>
    <t>DF3</t>
  </si>
  <si>
    <t>IT Investment Decision Making, Portfolio Definition &amp; Maintenance</t>
  </si>
  <si>
    <t>Program &amp; Projects Life Cycle Management</t>
  </si>
  <si>
    <t>IT Cost &amp; Oversight</t>
  </si>
  <si>
    <t>IT Expertise, Skills &amp; Behavior</t>
  </si>
  <si>
    <t xml:space="preserve">Enterprise/
IT Architecture </t>
  </si>
  <si>
    <t>IT Operational Infrastructure Incidents</t>
  </si>
  <si>
    <t>Unauthorized Actions</t>
  </si>
  <si>
    <t>Software Adoption/
Usage Problems</t>
  </si>
  <si>
    <t>Hardware Incidents</t>
  </si>
  <si>
    <t>Software Failures</t>
  </si>
  <si>
    <t>Logical Attacks (Hacking, Malware, etc.)</t>
  </si>
  <si>
    <t>Third-Party/
Supplier Incidents</t>
  </si>
  <si>
    <t>Industrial Action</t>
  </si>
  <si>
    <t>Acts of Nature</t>
  </si>
  <si>
    <t xml:space="preserve">Technology-Based Innovation </t>
  </si>
  <si>
    <t>Data &amp; Information Management</t>
  </si>
  <si>
    <r>
      <rPr>
        <b/>
        <sz val="12"/>
        <color theme="2" tint="-0.499984740745262"/>
        <rFont val="Arial"/>
        <family val="2"/>
      </rPr>
      <t>Information &amp; Technology Governance System Design</t>
    </r>
    <r>
      <rPr>
        <b/>
        <sz val="12"/>
        <rFont val="Arial"/>
        <family val="2"/>
      </rPr>
      <t xml:space="preserve">
Design Factor 4 </t>
    </r>
    <r>
      <rPr>
        <b/>
        <i/>
        <sz val="12"/>
        <rFont val="Arial"/>
        <family val="2"/>
      </rPr>
      <t xml:space="preserve">I&amp;T-Related Issues </t>
    </r>
  </si>
  <si>
    <t>Input Section—Importance of Each Generic I&amp;T-Related Issue</t>
  </si>
  <si>
    <t>I&amp;T-Related Issue</t>
  </si>
  <si>
    <t>Importance
 (1-3)</t>
  </si>
  <si>
    <t>Frustration between different IT entities across the organization because of a perception of low contribution to business value</t>
  </si>
  <si>
    <t>A. Kebingungan pada setiap entitas TI yang ada di organisasi karena dipandang kontribusinya rendah terhadap nilai bisnis</t>
  </si>
  <si>
    <t>No Issue</t>
  </si>
  <si>
    <t>Frustration between business departments (i.e., the IT customer) and the IT department because of failed initiatives or a perception of low contribution to business value</t>
  </si>
  <si>
    <t>B. Kebingungan pada unit bisnis dan unit TI karena inisiatif yang gagal atau dipandang kontribusi yang rendah terhadap nilai bisnis</t>
  </si>
  <si>
    <t>Issue</t>
  </si>
  <si>
    <t>Significant I&amp;T-related incidents, such as data loss, security breaches, project failure and application errors, linked to IT</t>
  </si>
  <si>
    <t>C. Insiden terkait TI yang signifikan (seperti kehilangan data, pelanggaran keamanan, kegagalan proyek, dan kesalahan aplikasi) dikaitkan pada unit TI saja</t>
  </si>
  <si>
    <t>Serious Issue</t>
  </si>
  <si>
    <t xml:space="preserve">Service delivery problems by the IT outsourcer(s) </t>
  </si>
  <si>
    <t>D. Masalah penyediaan layanan TI oleh pihak ketiga</t>
  </si>
  <si>
    <t xml:space="preserve">Failures to meet IT-related regulatory or contractual requirements </t>
  </si>
  <si>
    <t>E. Kegagalan untuk memenuhi persyaratan regulasi atau kontrak terkait TI</t>
  </si>
  <si>
    <t>Regular audit findings or other assessment reports about poor IT performance or reported IT quality or service problems</t>
  </si>
  <si>
    <t>F. Temuan audit rutin atau laporan penilaian lainnya tentang rendahnya kinerja TI atau masalah kualitas atau layanan TI</t>
  </si>
  <si>
    <t>Substantial hidden and rogue IT spending, that is, I&amp;T spending by user departments outside the control of the normal I&amp;T investment decision mechanisms and approved budgets</t>
  </si>
  <si>
    <t>G. Pengeluaran TI yang tersembunyi dan menipu, yakni pengeluaran TI oleh unit bisnis di luar kendali mekanisme keputusan investasi TI secara umum dan anggaran yang disetujui</t>
  </si>
  <si>
    <t>Duplications or overlaps between various initiatives, or other forms of wasted resources</t>
  </si>
  <si>
    <t>H. Duplikasi atau tumpang tindih antar berbagai inisiatif atau sumber daya</t>
  </si>
  <si>
    <t>Insufficient IT resources, staff with inadequate skills or staff burnout/dissatisfaction</t>
  </si>
  <si>
    <t>I. Sumber daya TI yang tidak mencukupi, staf dengan keterampilan yang tidak memadai atau adanya ketidakpuasan staf</t>
  </si>
  <si>
    <t>IT-enabled changes or projects frequently failing to meet business needs and delivered late or over budget</t>
  </si>
  <si>
    <t>J. Perubahan atau proyek yang didukung TI sering gagal memenuhi kebutuhan bisnis dan terlambat atau melebihi anggaran</t>
  </si>
  <si>
    <t>Reluctance by board members, executives or senior management to engage with IT, or a lack of committed business sponsorship for IT</t>
  </si>
  <si>
    <t>K. Keengganan pejabat atau manajemen senior untuk terlibat dengan TI, atau kurangnya dukungan (sponsorship) bisnis yang berkomitmen pada TI</t>
  </si>
  <si>
    <t>Complex IT operating model and/or unclear decision mechanisms for IT-related decisions</t>
  </si>
  <si>
    <t>L. Model operasi TI yang kompleks dan/atau mekanisme keputusan yang tidak jelas untuk keputusan terkait TI</t>
  </si>
  <si>
    <t>Excessively high cost of IT</t>
  </si>
  <si>
    <t>M. Biaya TI yang terlalu tinggi</t>
  </si>
  <si>
    <t>Obstructed or failed implementation of new initiatives or innovations caused by the current IT architecture and systems</t>
  </si>
  <si>
    <t>N. Implementasi inisiatif atau inovasi baru yang terhambat atau gagal, disebabkan oleh arsitektur dan sistem TI saat ini</t>
  </si>
  <si>
    <t>Gap between business and technical knowledge, which leads to business users and information and/or technology specialists speaking different languages</t>
  </si>
  <si>
    <t>O. Kesenjangan antara pengetahuan bisnis dan teknis, yang menyebabkan pengguna bisnis dan spesialis informasi dan/atau teknologi yang berbicara dalam berbagai bahasa</t>
  </si>
  <si>
    <t>Regular issues with data quality and integration of data across various sources</t>
  </si>
  <si>
    <t>P. Masalah umum pada kualitas data dan integrasi data di berbagai hal</t>
  </si>
  <si>
    <t>High level of end-user computing, creating (among other problems) a lack of oversight and quality control over the applications that are being developed and put in operation</t>
  </si>
  <si>
    <t>Q. Komputasi pengguna (end-user) tingkat tinggi, membuat kurangnya pengawasan dan kontrol kualitas atas aplikasi yang sedang dikembangkan dan dioperasikan</t>
  </si>
  <si>
    <t>Business departments implementing their own information solutions with little or no involvement of the enterprise IT department (related to end-user computing, which often stems from dissatisfaction with IT solutions and services)</t>
  </si>
  <si>
    <t>R. Unit bisnis menerapkan solusi informasinya sendiri dengan sedikit atau tanpa keterlibatan unit TI (terkait dengan komputasi pengguna, yang seringkali berasal dari ketidakpuasan terhadap solusi dan layanan TI yang ada)</t>
  </si>
  <si>
    <t>Ignorance of and/or noncompliance with privacy regulations</t>
  </si>
  <si>
    <t>S. Ketidaktahuan dan/atau ketidakpatuhan terhadap regulasi kerahasiaan data</t>
  </si>
  <si>
    <t>Inability to exploit new technologies or innovate using I&amp;T</t>
  </si>
  <si>
    <t>T. Ketidakmampuan untuk memanfaatkan teknologi baru atau berinovasi menggunakan TI</t>
  </si>
  <si>
    <t>*Rincian skenario risiko untuk setiap kategori lihat Figure 2.8 I&amp;T-Related Issues Design Factor</t>
  </si>
  <si>
    <t>DF4</t>
  </si>
  <si>
    <t>Significant IT-related incidents, such as data loss, security breaches, project failure and application errors, linked to IT</t>
  </si>
  <si>
    <t>Substantial hidden and rogue IT spending, that is, IT spending by user departments outside the control of the normal IT investment decision mechanisms and approved budgets</t>
  </si>
  <si>
    <t>Duplications or overlaps between various initiatives or other forms of wasted resources</t>
  </si>
  <si>
    <t>Insufficient IT resources, staff with inadequate skills or staff burnout / dissatisfaction</t>
  </si>
  <si>
    <t xml:space="preserve"> IT-enabled changes or projects frequently failing to meet business needs and delivered late or over budget</t>
  </si>
  <si>
    <t>Gap between business and technical knowledge, which leads to business  users and information and/or technology specialists speaking different languages</t>
  </si>
  <si>
    <t>Regular issues with data quality and integration of data across various sources </t>
  </si>
  <si>
    <t>Business departments implementing their own information solutions with little or no involvement of the enterprise IT department</t>
  </si>
  <si>
    <r>
      <rPr>
        <b/>
        <sz val="12"/>
        <color theme="2" tint="-0.499984740745262"/>
        <rFont val="Arial"/>
        <family val="2"/>
      </rPr>
      <t>Information &amp; Technology Governance System Design</t>
    </r>
    <r>
      <rPr>
        <b/>
        <sz val="12"/>
        <rFont val="Arial"/>
        <family val="2"/>
      </rPr>
      <t xml:space="preserve">
Design Factor 5 </t>
    </r>
    <r>
      <rPr>
        <b/>
        <i/>
        <sz val="12"/>
        <rFont val="Arial"/>
        <family val="2"/>
      </rPr>
      <t xml:space="preserve">Threat Landscape </t>
    </r>
  </si>
  <si>
    <t>Input Section—Importance of Threat Landscape</t>
  </si>
  <si>
    <t>Importance (100%)</t>
  </si>
  <si>
    <t>Page intentionally left blank</t>
  </si>
  <si>
    <t>High</t>
  </si>
  <si>
    <t>Organisasi beroperasi dalam lingkungan sektornya dengan ancaman tinggi</t>
  </si>
  <si>
    <t>Normal</t>
  </si>
  <si>
    <t>Organisasi beroperasi di bawah tingkat ancaman normal</t>
  </si>
  <si>
    <t>DF5</t>
  </si>
  <si>
    <r>
      <rPr>
        <b/>
        <sz val="12"/>
        <color theme="2" tint="-0.499984740745262"/>
        <rFont val="Arial"/>
        <family val="2"/>
      </rPr>
      <t>Information &amp; Technology Governance System Design</t>
    </r>
    <r>
      <rPr>
        <b/>
        <sz val="12"/>
        <rFont val="Arial"/>
        <family val="2"/>
      </rPr>
      <t xml:space="preserve">
Design Factor 6 </t>
    </r>
    <r>
      <rPr>
        <b/>
        <i/>
        <sz val="12"/>
        <rFont val="Arial"/>
        <family val="2"/>
      </rPr>
      <t>Compliance Requirements</t>
    </r>
  </si>
  <si>
    <t>Input Section—Importance of Compliance Requirements</t>
  </si>
  <si>
    <t>Importance   (100%)</t>
  </si>
  <si>
    <t>Organisasi tunduk pada persyaratan kepatuhan yang lebih tinggi dari rata-rata, paling sering terkait dengan sektornya atau kondisi geopolitik</t>
  </si>
  <si>
    <t>Organisasi tunduk pada serangkaian persyaratan kepatuhan standar yang umum di berbagai sektor</t>
  </si>
  <si>
    <t>Low</t>
  </si>
  <si>
    <t>Organisasi tunduk pada serangkaian minimal persyaratan kepatuhan standar yang lebih rendah dari rata-rata</t>
  </si>
  <si>
    <t>DF6</t>
  </si>
  <si>
    <r>
      <rPr>
        <b/>
        <sz val="12"/>
        <color theme="2" tint="-0.499984740745262"/>
        <rFont val="Arial"/>
        <family val="2"/>
      </rPr>
      <t>Information &amp; Technology Governance System Design</t>
    </r>
    <r>
      <rPr>
        <b/>
        <sz val="12"/>
        <rFont val="Arial"/>
        <family val="2"/>
      </rPr>
      <t xml:space="preserve">
Design Factor 7 </t>
    </r>
    <r>
      <rPr>
        <b/>
        <i/>
        <sz val="12"/>
        <rFont val="Arial"/>
        <family val="2"/>
      </rPr>
      <t>Role of IT</t>
    </r>
  </si>
  <si>
    <t>Input Section—Importance of Role of IT</t>
  </si>
  <si>
    <t>Support</t>
  </si>
  <si>
    <t>TI tidak penting untuk keberjalanan dan keberlangsungan proses dan layanan bisnis, maupun inovasi organisasi.</t>
  </si>
  <si>
    <t>Factory</t>
  </si>
  <si>
    <t>Ketika TI gagal, ada dampak langsung pada keberjalanan dan keberlangsungan proses dan layanan bisnis.
Namun, TI tidak dilihat sebagai pendorong untuk berinovasi dalam proses dan layanan bisnis.</t>
  </si>
  <si>
    <t>Turnaround</t>
  </si>
  <si>
    <t>TI dipandang sebagai pendorong untuk berinovasi dalam proses dan layanan bisnis. Saat ini tidak ada ketergantungan kritikal pada TI untuk keberjalanan dan kelangsungan proses bisnis dan layanan.</t>
  </si>
  <si>
    <t>Strategic</t>
  </si>
  <si>
    <t>TI sangat penting untuk keberjalanan dan inovasi proses dan layanan bisnis organisasi.</t>
  </si>
  <si>
    <t>DF7</t>
  </si>
  <si>
    <r>
      <rPr>
        <b/>
        <sz val="12"/>
        <color theme="2" tint="-0.499984740745262"/>
        <rFont val="Arial"/>
        <family val="2"/>
      </rPr>
      <t>Information &amp; Technology Governance System Design</t>
    </r>
    <r>
      <rPr>
        <b/>
        <sz val="12"/>
        <rFont val="Arial"/>
        <family val="2"/>
      </rPr>
      <t xml:space="preserve">
Design Factor 8 </t>
    </r>
    <r>
      <rPr>
        <b/>
        <i/>
        <sz val="12"/>
        <rFont val="Arial"/>
        <family val="2"/>
      </rPr>
      <t>Sourcing Model for IT</t>
    </r>
  </si>
  <si>
    <r>
      <rPr>
        <b/>
        <sz val="12"/>
        <color theme="2" tint="-0.499984740745262"/>
        <rFont val="Arial"/>
        <family val="2"/>
      </rPr>
      <t>Information &amp; Technology Governance System Design</t>
    </r>
    <r>
      <rPr>
        <b/>
        <sz val="12"/>
        <rFont val="Arial"/>
        <family val="2"/>
      </rPr>
      <t xml:space="preserve">
Design Factor 8</t>
    </r>
    <r>
      <rPr>
        <b/>
        <i/>
        <sz val="12"/>
        <rFont val="Arial"/>
        <family val="2"/>
      </rPr>
      <t xml:space="preserve"> Sourcing Model for IT</t>
    </r>
  </si>
  <si>
    <t>Input Section—Importance of Sourcing Model for IT</t>
  </si>
  <si>
    <t>Outsourcing</t>
  </si>
  <si>
    <t>Organisasi meminta layanan pihak ketiga untuk menyediakan layanan TI</t>
  </si>
  <si>
    <t>Cloud</t>
  </si>
  <si>
    <t>Organisasi memaksimalkan penggunaan cloud untuk menyediakan layanan TI kepada penggunanya</t>
  </si>
  <si>
    <t>Insourced</t>
  </si>
  <si>
    <t>Organisasi menyediakan staf dan layanan TI oleh mereka sendiri</t>
  </si>
  <si>
    <t>DF8</t>
  </si>
  <si>
    <t>Insourcing</t>
  </si>
  <si>
    <r>
      <rPr>
        <b/>
        <sz val="12"/>
        <color theme="2" tint="-0.499984740745262"/>
        <rFont val="Arial"/>
        <family val="2"/>
      </rPr>
      <t>Information &amp; Technology Governance System Design</t>
    </r>
    <r>
      <rPr>
        <b/>
        <sz val="12"/>
        <rFont val="Arial"/>
        <family val="2"/>
      </rPr>
      <t xml:space="preserve">
Design Factor 9 </t>
    </r>
    <r>
      <rPr>
        <b/>
        <i/>
        <sz val="12"/>
        <rFont val="Arial"/>
        <family val="2"/>
      </rPr>
      <t xml:space="preserve">IT Implementation Methods </t>
    </r>
  </si>
  <si>
    <t>Input Section—Importance of IT Implementation Methods</t>
  </si>
  <si>
    <t>Agile</t>
  </si>
  <si>
    <t>Organisasi menggunakan metode kerja Agile development untuk pengembangan perangkat lunaknya.</t>
  </si>
  <si>
    <t>DevOps</t>
  </si>
  <si>
    <t>Organisasi menggunakan metode kerja DevOps untuk membangun, menyebarkan, dan mengoperasikan perangkat lunak.</t>
  </si>
  <si>
    <t>Traditional</t>
  </si>
  <si>
    <t>Perusahaan menggunakan pendekatan yang lebih klasik terhadap pengembangan perangkat lunak (air terjun) dan memisahkan pengembangan dan operasi perangkat lunak.</t>
  </si>
  <si>
    <t>DF9</t>
  </si>
  <si>
    <r>
      <rPr>
        <b/>
        <sz val="12"/>
        <color theme="2" tint="-0.499984740745262"/>
        <rFont val="Arial"/>
        <family val="2"/>
      </rPr>
      <t>Information &amp; Technology Governance System Design</t>
    </r>
    <r>
      <rPr>
        <b/>
        <sz val="12"/>
        <rFont val="Arial"/>
        <family val="2"/>
      </rPr>
      <t xml:space="preserve">
Design Factor 10 </t>
    </r>
    <r>
      <rPr>
        <b/>
        <i/>
        <sz val="12"/>
        <rFont val="Arial"/>
        <family val="2"/>
      </rPr>
      <t>Technology Adoption Strategy</t>
    </r>
  </si>
  <si>
    <t>Input Section—Importance of Technology Adoption Strategy</t>
  </si>
  <si>
    <t>First mover</t>
  </si>
  <si>
    <t>Organisasi umumnya mengadopsi teknologi baru sedini mungkin dan mencoba untuk mendapatkan keunggulan sebagai penggerak pertama (first-mover).</t>
  </si>
  <si>
    <t>Follower</t>
  </si>
  <si>
    <t>Organisasi biasanya menunggu teknologi baru untuk menjadi arus utama dan terbukti sebelum mengadopsinya.</t>
  </si>
  <si>
    <t>Slow adopter</t>
  </si>
  <si>
    <t>Organisasi terlambat melakukan adopsi untuk teknologi barunya.</t>
  </si>
  <si>
    <t>DF10</t>
  </si>
  <si>
    <t>First Mover</t>
  </si>
  <si>
    <t>Slow Adopter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</si>
</sst>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0;[Red]\-###0"/>
    <numFmt numFmtId="165" formatCode="0_ ;[Red]\-0\ "/>
    <numFmt numFmtId="166" formatCode="&quot;RISKCAT&quot;00"/>
    <numFmt numFmtId="167" formatCode="0.0"/>
    <numFmt numFmtId="168" formatCode="&quot;ITG&quot;00"/>
  </numFmts>
  <fonts count="64">
    <font>
      <sz val="11"/>
      <color theme="1"/>
      <name val="Calibri"/>
      <charset val="134"/>
      <scheme val="minor"/>
    </font>
    <font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0"/>
      <color theme="0" tint="-0.249977111117893"/>
      <name val="Calibri"/>
      <family val="2"/>
      <scheme val="minor"/>
    </font>
    <font>
      <b/>
      <sz val="12"/>
      <name val="Arial"/>
      <family val="2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8"/>
      <color theme="1"/>
      <name val="Symbol"/>
      <family val="1"/>
      <charset val="2"/>
    </font>
    <font>
      <sz val="8"/>
      <color theme="1"/>
      <name val="Calibri"/>
      <family val="2"/>
      <scheme val="minor"/>
    </font>
    <font>
      <i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color theme="2" tint="-0.499984740745262"/>
      <name val="Calibri"/>
      <family val="2"/>
      <scheme val="minor"/>
    </font>
    <font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9"/>
      <color rgb="FF000000"/>
      <name val="Calibri"/>
      <family val="2"/>
    </font>
    <font>
      <sz val="10"/>
      <name val="Calibri"/>
      <family val="2"/>
      <scheme val="minor"/>
    </font>
    <font>
      <b/>
      <sz val="11"/>
      <color rgb="FF9C5700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color theme="1"/>
      <name val="Arial"/>
      <family val="2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color theme="8" tint="-0.499984740745262"/>
      <name val="Calibri"/>
      <family val="2"/>
      <scheme val="minor"/>
    </font>
    <font>
      <b/>
      <sz val="24"/>
      <color theme="8" tint="-0.499984740745262"/>
      <name val="Arial"/>
      <family val="2"/>
    </font>
    <font>
      <b/>
      <sz val="11"/>
      <color theme="7" tint="0.7999511703848384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b/>
      <sz val="12"/>
      <color theme="2" tint="-0.499984740745262"/>
      <name val="Arial"/>
      <family val="2"/>
    </font>
    <font>
      <b/>
      <i/>
      <sz val="12"/>
      <name val="Arial"/>
      <family val="2"/>
    </font>
    <font>
      <b/>
      <sz val="16"/>
      <color theme="0"/>
      <name val="Calibri"/>
      <family val="2"/>
    </font>
    <font>
      <b/>
      <sz val="12"/>
      <color theme="0"/>
      <name val="Calibri"/>
      <family val="2"/>
    </font>
    <font>
      <b/>
      <u/>
      <sz val="11"/>
      <color theme="0"/>
      <name val="Calibri"/>
      <family val="2"/>
    </font>
    <font>
      <b/>
      <sz val="11"/>
      <color theme="0"/>
      <name val="Calibri"/>
      <family val="2"/>
    </font>
    <font>
      <b/>
      <u/>
      <sz val="10"/>
      <color theme="0"/>
      <name val="Calibri"/>
      <family val="2"/>
    </font>
    <font>
      <b/>
      <sz val="10"/>
      <color theme="0"/>
      <name val="Calibri"/>
      <family val="2"/>
    </font>
    <font>
      <b/>
      <sz val="14"/>
      <color theme="3"/>
      <name val="Calibri"/>
      <family val="2"/>
    </font>
    <font>
      <b/>
      <sz val="11"/>
      <color theme="3"/>
      <name val="Calibri"/>
      <family val="2"/>
    </font>
    <font>
      <b/>
      <i/>
      <sz val="11"/>
      <color theme="3"/>
      <name val="Calibri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i/>
      <sz val="9"/>
      <color theme="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7" tint="-0.499984740745262"/>
        <bgColor indexed="64"/>
      </patternFill>
    </fill>
    <fill>
      <patternFill patternType="solid">
        <fgColor theme="2" tint="-0.89996032593768116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7"/>
        <bgColor indexed="64"/>
      </patternFill>
    </fill>
  </fills>
  <borders count="3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 tint="-0.499984740745262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/>
      <top/>
      <bottom/>
      <diagonal/>
    </border>
  </borders>
  <cellStyleXfs count="9">
    <xf numFmtId="0" fontId="0" fillId="0" borderId="0"/>
    <xf numFmtId="0" fontId="49" fillId="0" borderId="0"/>
    <xf numFmtId="0" fontId="13" fillId="29" borderId="0" applyNumberFormat="0" applyBorder="0" applyAlignment="0" applyProtection="0"/>
    <xf numFmtId="0" fontId="31" fillId="15" borderId="0" applyNumberFormat="0" applyBorder="0" applyAlignment="0" applyProtection="0"/>
    <xf numFmtId="0" fontId="61" fillId="28" borderId="0" applyNumberFormat="0" applyBorder="0" applyAlignment="0" applyProtection="0"/>
    <xf numFmtId="0" fontId="42" fillId="0" borderId="28" applyNumberFormat="0" applyFill="0" applyAlignment="0" applyProtection="0"/>
    <xf numFmtId="0" fontId="48" fillId="0" borderId="0" applyNumberFormat="0" applyFill="0" applyBorder="0" applyAlignment="0" applyProtection="0"/>
    <xf numFmtId="0" fontId="45" fillId="0" borderId="29" applyNumberFormat="0" applyFill="0" applyAlignment="0" applyProtection="0"/>
    <xf numFmtId="9" fontId="61" fillId="0" borderId="0" applyFont="0" applyFill="0" applyBorder="0" applyAlignment="0" applyProtection="0"/>
  </cellStyleXfs>
  <cellXfs count="2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/>
    </xf>
    <xf numFmtId="167" fontId="0" fillId="4" borderId="2" xfId="0" applyNumberFormat="1" applyFill="1" applyBorder="1" applyAlignment="1">
      <alignment horizontal="center" vertical="center"/>
    </xf>
    <xf numFmtId="0" fontId="3" fillId="5" borderId="1" xfId="2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/>
    <xf numFmtId="0" fontId="3" fillId="7" borderId="4" xfId="0" applyFont="1" applyFill="1" applyBorder="1" applyAlignment="1">
      <alignment vertical="center"/>
    </xf>
    <xf numFmtId="0" fontId="3" fillId="7" borderId="4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vertical="center"/>
    </xf>
    <xf numFmtId="9" fontId="9" fillId="8" borderId="4" xfId="0" applyNumberFormat="1" applyFont="1" applyFill="1" applyBorder="1" applyAlignment="1">
      <alignment horizontal="center" vertical="center"/>
    </xf>
    <xf numFmtId="9" fontId="9" fillId="8" borderId="4" xfId="8" applyFont="1" applyFill="1" applyBorder="1" applyAlignment="1">
      <alignment horizontal="center" vertical="center"/>
    </xf>
    <xf numFmtId="0" fontId="0" fillId="0" borderId="5" xfId="0" applyBorder="1"/>
    <xf numFmtId="0" fontId="0" fillId="0" borderId="1" xfId="0" applyBorder="1"/>
    <xf numFmtId="0" fontId="3" fillId="10" borderId="1" xfId="0" applyFont="1" applyFill="1" applyBorder="1" applyAlignment="1">
      <alignment horizontal="left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11" fillId="11" borderId="1" xfId="2" applyFont="1" applyFill="1" applyBorder="1" applyAlignment="1" applyProtection="1">
      <alignment horizontal="left" vertical="center"/>
    </xf>
    <xf numFmtId="2" fontId="0" fillId="12" borderId="1" xfId="0" applyNumberFormat="1" applyFill="1" applyBorder="1" applyAlignment="1">
      <alignment horizontal="center"/>
    </xf>
    <xf numFmtId="165" fontId="12" fillId="12" borderId="1" xfId="0" applyNumberFormat="1" applyFont="1" applyFill="1" applyBorder="1" applyAlignment="1">
      <alignment horizontal="center"/>
    </xf>
    <xf numFmtId="0" fontId="13" fillId="13" borderId="1" xfId="2" applyFill="1" applyBorder="1" applyAlignment="1" applyProtection="1">
      <alignment horizontal="left" vertical="center"/>
    </xf>
    <xf numFmtId="0" fontId="3" fillId="7" borderId="4" xfId="0" applyFont="1" applyFill="1" applyBorder="1" applyAlignment="1">
      <alignment horizontal="center" vertical="center" wrapText="1"/>
    </xf>
    <xf numFmtId="1" fontId="14" fillId="8" borderId="4" xfId="0" applyNumberFormat="1" applyFont="1" applyFill="1" applyBorder="1" applyAlignment="1">
      <alignment vertical="center" wrapText="1"/>
    </xf>
    <xf numFmtId="1" fontId="14" fillId="0" borderId="4" xfId="0" applyNumberFormat="1" applyFont="1" applyBorder="1" applyAlignment="1">
      <alignment vertical="center" wrapText="1"/>
    </xf>
    <xf numFmtId="0" fontId="4" fillId="0" borderId="0" xfId="0" applyFont="1" applyAlignment="1">
      <alignment vertical="top"/>
    </xf>
    <xf numFmtId="2" fontId="4" fillId="0" borderId="0" xfId="0" applyNumberFormat="1" applyFont="1" applyAlignment="1">
      <alignment horizontal="right"/>
    </xf>
    <xf numFmtId="0" fontId="10" fillId="10" borderId="0" xfId="4" applyFont="1" applyFill="1" applyBorder="1" applyAlignment="1">
      <alignment horizontal="left" vertical="center" wrapText="1"/>
    </xf>
    <xf numFmtId="0" fontId="3" fillId="10" borderId="0" xfId="0" applyFont="1" applyFill="1" applyAlignment="1">
      <alignment horizontal="center" vertical="center" wrapText="1"/>
    </xf>
    <xf numFmtId="165" fontId="12" fillId="12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8" fillId="0" borderId="4" xfId="0" applyFont="1" applyBorder="1" applyAlignment="1" applyProtection="1">
      <alignment horizontal="center" vertical="center"/>
      <protection locked="0"/>
    </xf>
    <xf numFmtId="167" fontId="0" fillId="0" borderId="1" xfId="0" applyNumberFormat="1" applyBorder="1" applyAlignment="1">
      <alignment horizontal="center"/>
    </xf>
    <xf numFmtId="0" fontId="16" fillId="0" borderId="0" xfId="0" applyFont="1" applyAlignment="1">
      <alignment horizontal="left" vertical="center" indent="1"/>
    </xf>
    <xf numFmtId="0" fontId="17" fillId="0" borderId="0" xfId="0" applyFont="1"/>
    <xf numFmtId="0" fontId="0" fillId="0" borderId="10" xfId="0" applyBorder="1"/>
    <xf numFmtId="0" fontId="18" fillId="0" borderId="0" xfId="0" applyFont="1" applyAlignment="1">
      <alignment vertical="top"/>
    </xf>
    <xf numFmtId="2" fontId="18" fillId="0" borderId="0" xfId="0" applyNumberFormat="1" applyFont="1" applyAlignment="1">
      <alignment horizontal="right"/>
    </xf>
    <xf numFmtId="0" fontId="0" fillId="0" borderId="11" xfId="0" applyBorder="1"/>
    <xf numFmtId="167" fontId="12" fillId="4" borderId="2" xfId="0" applyNumberFormat="1" applyFont="1" applyFill="1" applyBorder="1" applyAlignment="1">
      <alignment horizontal="center" vertical="center"/>
    </xf>
    <xf numFmtId="1" fontId="9" fillId="8" borderId="4" xfId="0" applyNumberFormat="1" applyFont="1" applyFill="1" applyBorder="1" applyAlignment="1">
      <alignment horizontal="center" vertical="center"/>
    </xf>
    <xf numFmtId="1" fontId="9" fillId="8" borderId="4" xfId="8" applyNumberFormat="1" applyFont="1" applyFill="1" applyBorder="1" applyAlignment="1">
      <alignment horizontal="center" vertical="center"/>
    </xf>
    <xf numFmtId="0" fontId="0" fillId="0" borderId="3" xfId="0" applyBorder="1"/>
    <xf numFmtId="167" fontId="0" fillId="12" borderId="1" xfId="0" applyNumberFormat="1" applyFill="1" applyBorder="1" applyAlignment="1">
      <alignment horizontal="center"/>
    </xf>
    <xf numFmtId="0" fontId="3" fillId="7" borderId="4" xfId="0" applyFont="1" applyFill="1" applyBorder="1" applyAlignment="1">
      <alignment horizontal="right" vertical="center"/>
    </xf>
    <xf numFmtId="0" fontId="19" fillId="0" borderId="0" xfId="0" applyFont="1"/>
    <xf numFmtId="0" fontId="1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19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1" fontId="19" fillId="0" borderId="4" xfId="0" applyNumberFormat="1" applyFont="1" applyBorder="1" applyAlignment="1">
      <alignment horizontal="center" vertical="center"/>
    </xf>
    <xf numFmtId="0" fontId="20" fillId="0" borderId="0" xfId="0" applyFont="1" applyAlignment="1">
      <alignment horizontal="left" vertical="center" wrapText="1"/>
    </xf>
    <xf numFmtId="0" fontId="7" fillId="12" borderId="1" xfId="0" applyFont="1" applyFill="1" applyBorder="1" applyAlignment="1">
      <alignment horizontal="center"/>
    </xf>
    <xf numFmtId="0" fontId="22" fillId="12" borderId="1" xfId="0" applyFont="1" applyFill="1" applyBorder="1" applyAlignment="1">
      <alignment horizontal="center"/>
    </xf>
    <xf numFmtId="165" fontId="19" fillId="12" borderId="1" xfId="0" applyNumberFormat="1" applyFont="1" applyFill="1" applyBorder="1" applyAlignment="1">
      <alignment horizontal="center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1" fontId="9" fillId="0" borderId="0" xfId="0" applyNumberFormat="1" applyFont="1" applyAlignment="1">
      <alignment horizontal="center" vertical="center"/>
    </xf>
    <xf numFmtId="1" fontId="14" fillId="0" borderId="0" xfId="0" applyNumberFormat="1" applyFont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18" fillId="0" borderId="0" xfId="0" applyFont="1" applyAlignment="1">
      <alignment horizontal="center" vertical="center" wrapText="1"/>
    </xf>
    <xf numFmtId="2" fontId="18" fillId="0" borderId="0" xfId="0" applyNumberFormat="1" applyFont="1" applyAlignment="1">
      <alignment horizontal="center" vertical="center" wrapText="1"/>
    </xf>
    <xf numFmtId="0" fontId="7" fillId="0" borderId="0" xfId="0" applyFont="1"/>
    <xf numFmtId="0" fontId="17" fillId="0" borderId="0" xfId="0" applyFont="1" applyAlignment="1">
      <alignment horizontal="center" vertical="center"/>
    </xf>
    <xf numFmtId="166" fontId="23" fillId="3" borderId="1" xfId="0" applyNumberFormat="1" applyFont="1" applyFill="1" applyBorder="1" applyAlignment="1">
      <alignment horizontal="center" vertical="center"/>
    </xf>
    <xf numFmtId="168" fontId="24" fillId="3" borderId="14" xfId="0" applyNumberFormat="1" applyFont="1" applyFill="1" applyBorder="1" applyAlignment="1">
      <alignment horizontal="center" vertical="center" wrapText="1"/>
    </xf>
    <xf numFmtId="167" fontId="25" fillId="4" borderId="4" xfId="0" applyNumberFormat="1" applyFont="1" applyFill="1" applyBorder="1" applyAlignment="1">
      <alignment horizontal="center"/>
    </xf>
    <xf numFmtId="0" fontId="7" fillId="0" borderId="0" xfId="0" applyFont="1" applyAlignment="1">
      <alignment vertical="center" wrapText="1"/>
    </xf>
    <xf numFmtId="0" fontId="6" fillId="7" borderId="0" xfId="0" applyFont="1" applyFill="1" applyAlignment="1">
      <alignment vertical="center"/>
    </xf>
    <xf numFmtId="0" fontId="0" fillId="12" borderId="1" xfId="0" applyFill="1" applyBorder="1" applyAlignment="1">
      <alignment horizontal="center"/>
    </xf>
    <xf numFmtId="0" fontId="0" fillId="12" borderId="1" xfId="0" applyFill="1" applyBorder="1"/>
    <xf numFmtId="165" fontId="12" fillId="12" borderId="1" xfId="0" applyNumberFormat="1" applyFont="1" applyFill="1" applyBorder="1" applyAlignment="1">
      <alignment horizontal="right"/>
    </xf>
    <xf numFmtId="0" fontId="8" fillId="14" borderId="4" xfId="0" applyFont="1" applyFill="1" applyBorder="1" applyAlignment="1" applyProtection="1">
      <alignment horizontal="center" vertical="center"/>
      <protection locked="0"/>
    </xf>
    <xf numFmtId="0" fontId="20" fillId="0" borderId="4" xfId="0" applyFont="1" applyBorder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>
      <alignment horizontal="center" vertical="center"/>
    </xf>
    <xf numFmtId="0" fontId="26" fillId="8" borderId="4" xfId="1" applyFont="1" applyFill="1" applyBorder="1" applyAlignment="1">
      <alignment horizontal="left" vertical="center" wrapText="1"/>
    </xf>
    <xf numFmtId="0" fontId="27" fillId="0" borderId="4" xfId="0" applyFont="1" applyBorder="1" applyAlignment="1">
      <alignment vertical="center" wrapText="1"/>
    </xf>
    <xf numFmtId="0" fontId="20" fillId="0" borderId="0" xfId="0" applyFont="1"/>
    <xf numFmtId="0" fontId="20" fillId="0" borderId="0" xfId="0" applyFont="1" applyAlignment="1">
      <alignment vertical="center"/>
    </xf>
    <xf numFmtId="0" fontId="26" fillId="0" borderId="0" xfId="1" applyFont="1" applyAlignment="1">
      <alignment horizontal="left" vertical="center" wrapText="1"/>
    </xf>
    <xf numFmtId="0" fontId="27" fillId="0" borderId="0" xfId="0" applyFont="1" applyAlignment="1">
      <alignment vertical="center" wrapText="1"/>
    </xf>
    <xf numFmtId="0" fontId="20" fillId="0" borderId="4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0" fillId="0" borderId="4" xfId="0" applyBorder="1" applyAlignment="1">
      <alignment horizontal="center"/>
    </xf>
    <xf numFmtId="0" fontId="29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1" fontId="29" fillId="16" borderId="13" xfId="8" applyNumberFormat="1" applyFont="1" applyFill="1" applyBorder="1" applyAlignment="1">
      <alignment horizontal="center" vertical="center"/>
    </xf>
    <xf numFmtId="0" fontId="30" fillId="0" borderId="4" xfId="0" applyFont="1" applyBorder="1" applyAlignment="1">
      <alignment vertical="center" wrapText="1"/>
    </xf>
    <xf numFmtId="0" fontId="0" fillId="16" borderId="4" xfId="0" applyFill="1" applyBorder="1" applyAlignment="1">
      <alignment horizontal="center"/>
    </xf>
    <xf numFmtId="0" fontId="29" fillId="17" borderId="4" xfId="0" applyFont="1" applyFill="1" applyBorder="1" applyAlignment="1">
      <alignment horizontal="center" vertical="center"/>
    </xf>
    <xf numFmtId="0" fontId="17" fillId="18" borderId="4" xfId="0" applyFont="1" applyFill="1" applyBorder="1" applyAlignment="1">
      <alignment horizontal="left" vertical="center" wrapText="1"/>
    </xf>
    <xf numFmtId="0" fontId="29" fillId="19" borderId="4" xfId="0" applyFont="1" applyFill="1" applyBorder="1" applyAlignment="1">
      <alignment horizontal="center" vertical="center" wrapText="1"/>
    </xf>
    <xf numFmtId="0" fontId="17" fillId="20" borderId="4" xfId="0" applyFont="1" applyFill="1" applyBorder="1" applyAlignment="1">
      <alignment horizontal="center" vertical="center" wrapText="1"/>
    </xf>
    <xf numFmtId="0" fontId="32" fillId="19" borderId="4" xfId="0" applyFont="1" applyFill="1" applyBorder="1" applyAlignment="1">
      <alignment horizontal="center" vertical="center" wrapText="1"/>
    </xf>
    <xf numFmtId="0" fontId="12" fillId="6" borderId="18" xfId="0" applyFont="1" applyFill="1" applyBorder="1"/>
    <xf numFmtId="0" fontId="0" fillId="0" borderId="4" xfId="0" applyBorder="1"/>
    <xf numFmtId="0" fontId="32" fillId="0" borderId="4" xfId="0" applyFont="1" applyBorder="1" applyAlignment="1">
      <alignment horizontal="center" vertical="center" wrapText="1"/>
    </xf>
    <xf numFmtId="0" fontId="33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vertical="center"/>
    </xf>
    <xf numFmtId="0" fontId="0" fillId="12" borderId="19" xfId="0" applyFill="1" applyBorder="1"/>
    <xf numFmtId="0" fontId="3" fillId="0" borderId="0" xfId="0" applyFont="1"/>
    <xf numFmtId="0" fontId="6" fillId="2" borderId="1" xfId="0" applyFont="1" applyFill="1" applyBorder="1" applyAlignment="1">
      <alignment horizontal="center" vertical="center" wrapText="1"/>
    </xf>
    <xf numFmtId="167" fontId="0" fillId="4" borderId="20" xfId="0" applyNumberFormat="1" applyFill="1" applyBorder="1" applyAlignment="1">
      <alignment horizontal="center"/>
    </xf>
    <xf numFmtId="1" fontId="8" fillId="0" borderId="21" xfId="0" applyNumberFormat="1" applyFont="1" applyBorder="1" applyAlignment="1" applyProtection="1">
      <alignment horizontal="center" vertical="center"/>
      <protection locked="0"/>
    </xf>
    <xf numFmtId="1" fontId="8" fillId="0" borderId="4" xfId="0" applyNumberFormat="1" applyFont="1" applyBorder="1" applyAlignment="1" applyProtection="1">
      <alignment horizontal="center" vertical="center"/>
      <protection locked="0"/>
    </xf>
    <xf numFmtId="1" fontId="8" fillId="0" borderId="4" xfId="8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vertical="top"/>
    </xf>
    <xf numFmtId="0" fontId="36" fillId="0" borderId="0" xfId="0" applyFont="1" applyAlignment="1">
      <alignment horizontal="left" vertical="center"/>
    </xf>
    <xf numFmtId="0" fontId="27" fillId="11" borderId="1" xfId="2" applyFont="1" applyFill="1" applyBorder="1" applyAlignment="1" applyProtection="1">
      <alignment horizontal="left" vertical="center"/>
    </xf>
    <xf numFmtId="0" fontId="27" fillId="12" borderId="1" xfId="0" applyFont="1" applyFill="1" applyBorder="1" applyAlignment="1">
      <alignment horizontal="center"/>
    </xf>
    <xf numFmtId="164" fontId="37" fillId="12" borderId="1" xfId="0" applyNumberFormat="1" applyFont="1" applyFill="1" applyBorder="1" applyAlignment="1">
      <alignment horizontal="right"/>
    </xf>
    <xf numFmtId="0" fontId="23" fillId="13" borderId="1" xfId="2" applyFont="1" applyFill="1" applyBorder="1" applyAlignment="1" applyProtection="1">
      <alignment horizontal="left" vertical="center"/>
    </xf>
    <xf numFmtId="0" fontId="14" fillId="21" borderId="4" xfId="0" applyFont="1" applyFill="1" applyBorder="1" applyAlignment="1">
      <alignment vertical="center" wrapText="1"/>
    </xf>
    <xf numFmtId="0" fontId="14" fillId="8" borderId="4" xfId="0" applyFont="1" applyFill="1" applyBorder="1" applyAlignment="1">
      <alignment vertical="center" wrapText="1"/>
    </xf>
    <xf numFmtId="0" fontId="14" fillId="8" borderId="4" xfId="8" applyNumberFormat="1" applyFont="1" applyFill="1" applyBorder="1" applyAlignment="1">
      <alignment vertical="center" wrapText="1"/>
    </xf>
    <xf numFmtId="2" fontId="18" fillId="0" borderId="1" xfId="0" applyNumberFormat="1" applyFont="1" applyBorder="1" applyAlignment="1">
      <alignment horizontal="right"/>
    </xf>
    <xf numFmtId="0" fontId="13" fillId="0" borderId="0" xfId="0" applyFont="1"/>
    <xf numFmtId="0" fontId="23" fillId="0" borderId="0" xfId="0" applyFont="1"/>
    <xf numFmtId="0" fontId="1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23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6" fillId="22" borderId="0" xfId="0" applyFont="1" applyFill="1" applyAlignment="1">
      <alignment horizontal="right" vertical="center" wrapText="1"/>
    </xf>
    <xf numFmtId="0" fontId="3" fillId="22" borderId="1" xfId="6" applyFont="1" applyFill="1" applyBorder="1" applyAlignment="1">
      <alignment horizontal="center" vertical="center" wrapText="1"/>
    </xf>
    <xf numFmtId="0" fontId="3" fillId="22" borderId="1" xfId="0" applyFont="1" applyFill="1" applyBorder="1" applyAlignment="1">
      <alignment horizontal="center" vertical="center" wrapText="1"/>
    </xf>
    <xf numFmtId="0" fontId="3" fillId="23" borderId="6" xfId="0" applyFont="1" applyFill="1" applyBorder="1" applyAlignment="1">
      <alignment horizontal="right" vertical="center" wrapText="1"/>
    </xf>
    <xf numFmtId="0" fontId="3" fillId="23" borderId="1" xfId="0" applyFont="1" applyFill="1" applyBorder="1" applyAlignment="1" applyProtection="1">
      <alignment horizontal="center" vertical="center" wrapText="1"/>
      <protection locked="0"/>
    </xf>
    <xf numFmtId="0" fontId="11" fillId="11" borderId="8" xfId="2" applyFont="1" applyFill="1" applyBorder="1" applyAlignment="1" applyProtection="1">
      <alignment horizontal="left" vertical="center" wrapText="1"/>
    </xf>
    <xf numFmtId="164" fontId="37" fillId="24" borderId="1" xfId="0" applyNumberFormat="1" applyFont="1" applyFill="1" applyBorder="1" applyAlignment="1">
      <alignment horizontal="center" vertical="center"/>
    </xf>
    <xf numFmtId="0" fontId="13" fillId="13" borderId="8" xfId="2" applyFill="1" applyBorder="1" applyAlignment="1" applyProtection="1">
      <alignment horizontal="left" vertical="center" wrapText="1"/>
    </xf>
    <xf numFmtId="167" fontId="7" fillId="0" borderId="4" xfId="0" applyNumberFormat="1" applyFont="1" applyBorder="1" applyAlignment="1">
      <alignment horizontal="center"/>
    </xf>
    <xf numFmtId="0" fontId="12" fillId="0" borderId="0" xfId="0" applyFont="1"/>
    <xf numFmtId="0" fontId="3" fillId="0" borderId="1" xfId="0" applyFont="1" applyBorder="1"/>
    <xf numFmtId="1" fontId="7" fillId="0" borderId="4" xfId="0" applyNumberFormat="1" applyFont="1" applyBorder="1" applyAlignment="1">
      <alignment horizontal="center" vertical="center"/>
    </xf>
    <xf numFmtId="1" fontId="19" fillId="18" borderId="4" xfId="0" applyNumberFormat="1" applyFont="1" applyFill="1" applyBorder="1" applyAlignment="1">
      <alignment horizontal="center" vertical="center"/>
    </xf>
    <xf numFmtId="167" fontId="19" fillId="0" borderId="4" xfId="0" applyNumberFormat="1" applyFont="1" applyBorder="1" applyAlignment="1">
      <alignment horizontal="center"/>
    </xf>
    <xf numFmtId="0" fontId="40" fillId="25" borderId="1" xfId="0" applyFont="1" applyFill="1" applyBorder="1" applyAlignment="1">
      <alignment horizontal="center"/>
    </xf>
    <xf numFmtId="0" fontId="3" fillId="23" borderId="1" xfId="0" applyFont="1" applyFill="1" applyBorder="1" applyAlignment="1">
      <alignment horizontal="right" vertical="center" wrapText="1"/>
    </xf>
    <xf numFmtId="0" fontId="7" fillId="0" borderId="4" xfId="0" applyFont="1" applyBorder="1" applyAlignment="1">
      <alignment horizontal="center"/>
    </xf>
    <xf numFmtId="0" fontId="19" fillId="18" borderId="4" xfId="0" applyFont="1" applyFill="1" applyBorder="1" applyAlignment="1">
      <alignment horizontal="center" vertical="center"/>
    </xf>
    <xf numFmtId="164" fontId="37" fillId="9" borderId="4" xfId="0" applyNumberFormat="1" applyFont="1" applyFill="1" applyBorder="1" applyAlignment="1" applyProtection="1">
      <alignment horizontal="center" vertical="center"/>
      <protection locked="0"/>
    </xf>
    <xf numFmtId="0" fontId="20" fillId="24" borderId="4" xfId="0" applyFont="1" applyFill="1" applyBorder="1" applyAlignment="1" applyProtection="1">
      <alignment horizontal="left" vertical="center" wrapText="1"/>
      <protection locked="0"/>
    </xf>
    <xf numFmtId="0" fontId="19" fillId="6" borderId="21" xfId="0" applyFont="1" applyFill="1" applyBorder="1" applyAlignment="1">
      <alignment horizontal="center" vertical="center"/>
    </xf>
    <xf numFmtId="0" fontId="19" fillId="24" borderId="24" xfId="0" applyFont="1" applyFill="1" applyBorder="1" applyAlignment="1">
      <alignment horizontal="right" vertical="center"/>
    </xf>
    <xf numFmtId="0" fontId="19" fillId="9" borderId="4" xfId="0" applyFont="1" applyFill="1" applyBorder="1" applyAlignment="1" applyProtection="1">
      <alignment horizontal="right" vertical="center"/>
      <protection locked="0"/>
    </xf>
    <xf numFmtId="0" fontId="19" fillId="24" borderId="25" xfId="0" applyFont="1" applyFill="1" applyBorder="1" applyAlignment="1">
      <alignment horizontal="right" vertical="center"/>
    </xf>
    <xf numFmtId="0" fontId="19" fillId="24" borderId="26" xfId="0" applyFont="1" applyFill="1" applyBorder="1" applyAlignment="1">
      <alignment horizontal="right" vertical="center"/>
    </xf>
    <xf numFmtId="0" fontId="19" fillId="24" borderId="4" xfId="0" applyFont="1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43" fillId="0" borderId="0" xfId="0" applyFont="1" applyAlignment="1">
      <alignment horizontal="center"/>
    </xf>
    <xf numFmtId="0" fontId="43" fillId="0" borderId="0" xfId="0" applyFont="1" applyAlignment="1">
      <alignment horizontal="center" wrapText="1"/>
    </xf>
    <xf numFmtId="0" fontId="43" fillId="0" borderId="0" xfId="0" applyFont="1" applyAlignment="1">
      <alignment vertical="top" wrapText="1"/>
    </xf>
    <xf numFmtId="0" fontId="45" fillId="0" borderId="29" xfId="7" applyAlignment="1">
      <alignment vertical="top" wrapText="1"/>
    </xf>
    <xf numFmtId="0" fontId="43" fillId="0" borderId="0" xfId="0" applyFont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47" fillId="0" borderId="0" xfId="0" applyFont="1" applyAlignment="1">
      <alignment vertical="top" wrapText="1"/>
    </xf>
    <xf numFmtId="0" fontId="46" fillId="0" borderId="0" xfId="0" applyFont="1" applyAlignment="1">
      <alignment horizontal="center" vertical="center"/>
    </xf>
    <xf numFmtId="0" fontId="14" fillId="0" borderId="0" xfId="0" applyFont="1" applyAlignment="1">
      <alignment wrapText="1"/>
    </xf>
    <xf numFmtId="0" fontId="46" fillId="0" borderId="0" xfId="0" applyFont="1" applyAlignment="1">
      <alignment vertical="center" wrapText="1"/>
    </xf>
    <xf numFmtId="0" fontId="14" fillId="0" borderId="0" xfId="0" applyFont="1" applyAlignment="1">
      <alignment vertical="top" wrapText="1"/>
    </xf>
    <xf numFmtId="0" fontId="46" fillId="0" borderId="0" xfId="0" applyFont="1" applyAlignment="1">
      <alignment horizontal="left"/>
    </xf>
    <xf numFmtId="9" fontId="63" fillId="8" borderId="4" xfId="0" applyNumberFormat="1" applyFont="1" applyFill="1" applyBorder="1" applyAlignment="1">
      <alignment horizontal="center" vertical="center"/>
    </xf>
    <xf numFmtId="9" fontId="63" fillId="8" borderId="4" xfId="8" applyFont="1" applyFill="1" applyBorder="1" applyAlignment="1">
      <alignment horizontal="center" vertical="center"/>
    </xf>
    <xf numFmtId="0" fontId="41" fillId="0" borderId="28" xfId="5" applyFont="1" applyAlignment="1">
      <alignment horizontal="right"/>
    </xf>
    <xf numFmtId="0" fontId="42" fillId="0" borderId="28" xfId="5" applyAlignment="1">
      <alignment horizontal="right"/>
    </xf>
    <xf numFmtId="0" fontId="44" fillId="0" borderId="29" xfId="7" applyFont="1" applyAlignment="1">
      <alignment horizontal="left"/>
    </xf>
    <xf numFmtId="0" fontId="20" fillId="0" borderId="30" xfId="0" applyFont="1" applyBorder="1" applyAlignment="1">
      <alignment vertical="top" wrapText="1"/>
    </xf>
    <xf numFmtId="0" fontId="20" fillId="0" borderId="0" xfId="0" applyFont="1" applyAlignment="1">
      <alignment vertical="top" wrapText="1"/>
    </xf>
    <xf numFmtId="0" fontId="59" fillId="0" borderId="0" xfId="7" applyFont="1" applyBorder="1" applyAlignment="1">
      <alignment horizontal="left"/>
    </xf>
    <xf numFmtId="0" fontId="44" fillId="0" borderId="0" xfId="7" applyFont="1" applyBorder="1" applyAlignment="1">
      <alignment horizontal="left"/>
    </xf>
    <xf numFmtId="0" fontId="46" fillId="0" borderId="0" xfId="0" applyFont="1" applyAlignment="1">
      <alignment horizontal="center"/>
    </xf>
    <xf numFmtId="0" fontId="46" fillId="0" borderId="0" xfId="6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38" fillId="9" borderId="22" xfId="7" applyFont="1" applyFill="1" applyBorder="1" applyAlignment="1">
      <alignment horizontal="center" vertical="center"/>
    </xf>
    <xf numFmtId="0" fontId="39" fillId="9" borderId="22" xfId="7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26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0" fillId="5" borderId="1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10" fillId="26" borderId="14" xfId="0" applyFont="1" applyFill="1" applyBorder="1" applyAlignment="1">
      <alignment horizontal="center" vertical="center" wrapText="1"/>
    </xf>
    <xf numFmtId="0" fontId="3" fillId="26" borderId="5" xfId="0" applyFont="1" applyFill="1" applyBorder="1" applyAlignment="1">
      <alignment horizontal="center" vertical="center" wrapText="1"/>
    </xf>
    <xf numFmtId="0" fontId="3" fillId="27" borderId="14" xfId="0" applyFont="1" applyFill="1" applyBorder="1" applyAlignment="1">
      <alignment horizontal="center" vertical="center" wrapText="1"/>
    </xf>
    <xf numFmtId="0" fontId="3" fillId="27" borderId="10" xfId="0" applyFont="1" applyFill="1" applyBorder="1" applyAlignment="1">
      <alignment horizontal="center" vertical="center" wrapText="1"/>
    </xf>
    <xf numFmtId="0" fontId="3" fillId="27" borderId="14" xfId="0" applyFont="1" applyFill="1" applyBorder="1" applyAlignment="1">
      <alignment horizontal="center" vertical="center"/>
    </xf>
    <xf numFmtId="0" fontId="3" fillId="27" borderId="23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27" borderId="1" xfId="0" applyFont="1" applyFill="1" applyBorder="1" applyAlignment="1">
      <alignment horizontal="center" vertical="center" wrapText="1"/>
    </xf>
    <xf numFmtId="0" fontId="3" fillId="27" borderId="27" xfId="0" applyFont="1" applyFill="1" applyBorder="1" applyAlignment="1">
      <alignment horizontal="center" vertical="center"/>
    </xf>
    <xf numFmtId="0" fontId="3" fillId="27" borderId="3" xfId="0" applyFont="1" applyFill="1" applyBorder="1" applyAlignment="1">
      <alignment horizontal="center" vertical="center"/>
    </xf>
    <xf numFmtId="0" fontId="62" fillId="6" borderId="3" xfId="6" applyFont="1" applyFill="1" applyBorder="1" applyAlignment="1">
      <alignment horizontal="right" vertical="center" wrapText="1"/>
    </xf>
    <xf numFmtId="0" fontId="5" fillId="6" borderId="0" xfId="6" applyFont="1" applyFill="1" applyBorder="1" applyAlignment="1">
      <alignment horizontal="right" vertical="center" wrapText="1"/>
    </xf>
    <xf numFmtId="0" fontId="5" fillId="6" borderId="12" xfId="6" applyFont="1" applyFill="1" applyBorder="1" applyAlignment="1">
      <alignment horizontal="right" vertical="center" wrapText="1"/>
    </xf>
    <xf numFmtId="0" fontId="5" fillId="6" borderId="3" xfId="6" applyFont="1" applyFill="1" applyBorder="1" applyAlignment="1">
      <alignment horizontal="right" vertical="center" wrapText="1"/>
    </xf>
    <xf numFmtId="0" fontId="6" fillId="7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6" fillId="10" borderId="0" xfId="0" applyFont="1" applyFill="1" applyAlignment="1">
      <alignment horizontal="left" vertical="center"/>
    </xf>
    <xf numFmtId="0" fontId="10" fillId="10" borderId="6" xfId="4" applyFont="1" applyFill="1" applyBorder="1" applyAlignment="1">
      <alignment horizontal="center" vertical="center" wrapText="1"/>
    </xf>
    <xf numFmtId="0" fontId="10" fillId="10" borderId="7" xfId="4" applyFont="1" applyFill="1" applyBorder="1" applyAlignment="1">
      <alignment horizontal="center" vertical="center" wrapText="1"/>
    </xf>
    <xf numFmtId="0" fontId="10" fillId="10" borderId="11" xfId="4" applyFont="1" applyFill="1" applyBorder="1" applyAlignment="1">
      <alignment horizontal="center" vertical="center" wrapText="1"/>
    </xf>
    <xf numFmtId="0" fontId="3" fillId="7" borderId="0" xfId="0" applyFont="1" applyFill="1" applyAlignment="1">
      <alignment horizontal="left" vertical="center" wrapText="1"/>
    </xf>
    <xf numFmtId="0" fontId="3" fillId="7" borderId="15" xfId="0" applyFont="1" applyFill="1" applyBorder="1" applyAlignment="1">
      <alignment horizontal="left" vertical="center" wrapText="1"/>
    </xf>
    <xf numFmtId="0" fontId="7" fillId="8" borderId="4" xfId="0" applyFont="1" applyFill="1" applyBorder="1" applyAlignment="1">
      <alignment horizontal="left" vertical="center" wrapText="1"/>
    </xf>
    <xf numFmtId="0" fontId="3" fillId="7" borderId="4" xfId="0" applyFont="1" applyFill="1" applyBorder="1" applyAlignment="1">
      <alignment horizontal="left" vertical="center" wrapText="1"/>
    </xf>
    <xf numFmtId="0" fontId="26" fillId="8" borderId="4" xfId="1" applyFont="1" applyFill="1" applyBorder="1" applyAlignment="1">
      <alignment horizontal="left" vertical="center" wrapText="1"/>
    </xf>
    <xf numFmtId="0" fontId="20" fillId="8" borderId="4" xfId="0" applyFont="1" applyFill="1" applyBorder="1" applyAlignment="1">
      <alignment horizontal="left" vertical="center" wrapText="1"/>
    </xf>
    <xf numFmtId="0" fontId="10" fillId="10" borderId="1" xfId="4" applyFont="1" applyFill="1" applyBorder="1" applyAlignment="1">
      <alignment horizontal="left" vertical="center" wrapText="1"/>
    </xf>
    <xf numFmtId="0" fontId="28" fillId="15" borderId="0" xfId="3" applyFont="1" applyAlignment="1">
      <alignment horizontal="center" vertical="center"/>
    </xf>
    <xf numFmtId="0" fontId="28" fillId="15" borderId="15" xfId="3" applyFont="1" applyBorder="1" applyAlignment="1">
      <alignment horizontal="center" vertical="center"/>
    </xf>
    <xf numFmtId="0" fontId="28" fillId="15" borderId="16" xfId="3" applyFont="1" applyBorder="1" applyAlignment="1">
      <alignment horizontal="center" vertical="center"/>
    </xf>
    <xf numFmtId="0" fontId="28" fillId="15" borderId="17" xfId="3" applyFont="1" applyBorder="1" applyAlignment="1">
      <alignment horizontal="center" vertical="center"/>
    </xf>
    <xf numFmtId="0" fontId="31" fillId="15" borderId="0" xfId="3" applyAlignment="1">
      <alignment horizontal="center" vertical="center"/>
    </xf>
    <xf numFmtId="0" fontId="31" fillId="15" borderId="16" xfId="3" applyBorder="1" applyAlignment="1">
      <alignment horizontal="center" vertical="center"/>
    </xf>
    <xf numFmtId="0" fontId="31" fillId="15" borderId="15" xfId="3" applyBorder="1" applyAlignment="1">
      <alignment horizontal="center" vertical="center"/>
    </xf>
    <xf numFmtId="0" fontId="31" fillId="15" borderId="17" xfId="3" applyBorder="1" applyAlignment="1">
      <alignment horizontal="center" vertical="center"/>
    </xf>
    <xf numFmtId="0" fontId="18" fillId="0" borderId="0" xfId="0" applyFont="1" applyAlignment="1">
      <alignment horizontal="left" vertical="top"/>
    </xf>
    <xf numFmtId="0" fontId="13" fillId="0" borderId="0" xfId="0" applyFont="1" applyAlignment="1">
      <alignment horizontal="left" vertical="top"/>
    </xf>
    <xf numFmtId="0" fontId="10" fillId="10" borderId="6" xfId="4" applyFont="1" applyFill="1" applyBorder="1" applyAlignment="1">
      <alignment horizontal="left" vertical="center" wrapText="1"/>
    </xf>
    <xf numFmtId="0" fontId="10" fillId="10" borderId="7" xfId="4" applyFont="1" applyFill="1" applyBorder="1" applyAlignment="1">
      <alignment horizontal="left" vertical="center" wrapText="1"/>
    </xf>
    <xf numFmtId="0" fontId="10" fillId="10" borderId="11" xfId="4" applyFont="1" applyFill="1" applyBorder="1" applyAlignment="1">
      <alignment horizontal="left" vertical="center" wrapText="1"/>
    </xf>
    <xf numFmtId="0" fontId="21" fillId="0" borderId="0" xfId="0" applyFont="1" applyAlignment="1">
      <alignment wrapText="1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top" wrapText="1"/>
    </xf>
    <xf numFmtId="0" fontId="3" fillId="7" borderId="4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9" fontId="8" fillId="9" borderId="4" xfId="0" applyNumberFormat="1" applyFont="1" applyFill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9" fontId="8" fillId="9" borderId="4" xfId="8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>
      <alignment horizontal="center" vertical="center" wrapText="1"/>
    </xf>
    <xf numFmtId="9" fontId="8" fillId="9" borderId="8" xfId="0" applyNumberFormat="1" applyFont="1" applyFill="1" applyBorder="1" applyAlignment="1" applyProtection="1">
      <alignment horizontal="center" vertical="center"/>
      <protection locked="0"/>
    </xf>
    <xf numFmtId="9" fontId="8" fillId="9" borderId="9" xfId="0" applyNumberFormat="1" applyFont="1" applyFill="1" applyBorder="1" applyAlignment="1" applyProtection="1">
      <alignment horizontal="center" vertical="center"/>
      <protection locked="0"/>
    </xf>
    <xf numFmtId="9" fontId="8" fillId="9" borderId="8" xfId="8" applyFont="1" applyFill="1" applyBorder="1" applyAlignment="1" applyProtection="1">
      <alignment horizontal="center" vertical="center"/>
      <protection locked="0"/>
    </xf>
    <xf numFmtId="9" fontId="8" fillId="9" borderId="9" xfId="8" applyFont="1" applyFill="1" applyBorder="1" applyAlignment="1" applyProtection="1">
      <alignment horizontal="center" vertical="center"/>
      <protection locked="0"/>
    </xf>
    <xf numFmtId="1" fontId="8" fillId="9" borderId="4" xfId="0" applyNumberFormat="1" applyFont="1" applyFill="1" applyBorder="1" applyAlignment="1" applyProtection="1">
      <alignment horizontal="center" vertical="center"/>
      <protection locked="0"/>
    </xf>
    <xf numFmtId="1" fontId="8" fillId="9" borderId="4" xfId="8" applyNumberFormat="1" applyFont="1" applyFill="1" applyBorder="1" applyAlignment="1" applyProtection="1">
      <alignment horizontal="center" vertical="center"/>
      <protection locked="0"/>
    </xf>
  </cellXfs>
  <cellStyles count="9">
    <cellStyle name="60% - Accent1" xfId="4" builtinId="32"/>
    <cellStyle name="Accent4" xfId="2" builtinId="41"/>
    <cellStyle name="Heading 1" xfId="5" builtinId="16"/>
    <cellStyle name="Heading 2" xfId="7" builtinId="17"/>
    <cellStyle name="Hyperlink" xfId="6" builtinId="8"/>
    <cellStyle name="Neutral" xfId="3" builtinId="28"/>
    <cellStyle name="Normal" xfId="0" builtinId="0"/>
    <cellStyle name="Normal 2" xfId="1" xr:uid="{00000000-0005-0000-0000-000007000000}"/>
    <cellStyle name="Percent" xfId="8" builtinId="5"/>
  </cellStyles>
  <dxfs count="33">
    <dxf>
      <font>
        <b/>
        <i val="0"/>
      </font>
      <fill>
        <patternFill patternType="solid">
          <bgColor theme="8" tint="0.79995117038483843"/>
        </patternFill>
      </fill>
    </dxf>
    <dxf>
      <font>
        <b/>
        <i val="0"/>
      </font>
      <fill>
        <patternFill patternType="solid">
          <bgColor theme="8" tint="0.39991454817346722"/>
        </patternFill>
      </fill>
    </dxf>
    <dxf>
      <font>
        <b/>
        <i val="0"/>
        <color theme="0"/>
      </font>
      <fill>
        <patternFill patternType="solid">
          <bgColor theme="8" tint="-0.24994659260841701"/>
        </patternFill>
      </fill>
    </dxf>
    <dxf>
      <font>
        <b/>
        <i val="0"/>
      </font>
      <fill>
        <patternFill patternType="solid">
          <bgColor theme="8" tint="0.79995117038483843"/>
        </patternFill>
      </fill>
    </dxf>
    <dxf>
      <font>
        <b/>
        <i val="0"/>
      </font>
      <fill>
        <patternFill patternType="solid">
          <bgColor theme="8" tint="0.39991454817346722"/>
        </patternFill>
      </fill>
    </dxf>
    <dxf>
      <font>
        <b/>
        <i val="0"/>
        <color theme="0"/>
      </font>
      <fill>
        <patternFill patternType="solid">
          <bgColor theme="8" tint="-0.24994659260841701"/>
        </patternFill>
      </fill>
    </dxf>
    <dxf>
      <font>
        <color theme="0"/>
      </font>
      <fill>
        <patternFill patternType="solid">
          <bgColor theme="8" tint="-0.24994659260841701"/>
        </patternFill>
      </fill>
    </dxf>
    <dxf>
      <font>
        <b/>
        <i val="0"/>
        <color theme="0"/>
      </font>
      <fill>
        <patternFill patternType="solid">
          <bgColor theme="8" tint="0.39991454817346722"/>
        </patternFill>
      </fill>
    </dxf>
    <dxf>
      <font>
        <b/>
        <i val="0"/>
      </font>
      <fill>
        <patternFill patternType="solid">
          <bgColor theme="8" tint="0.59996337778862885"/>
        </patternFill>
      </fill>
    </dxf>
    <dxf>
      <font>
        <b/>
        <i val="0"/>
      </font>
      <fill>
        <patternFill patternType="solid">
          <bgColor theme="8" tint="0.79995117038483843"/>
        </patternFill>
      </fill>
    </dxf>
    <dxf>
      <font>
        <b/>
        <i val="0"/>
      </font>
      <fill>
        <patternFill patternType="solid">
          <bgColor theme="8" tint="0.79995117038483843"/>
        </patternFill>
      </fill>
    </dxf>
    <dxf>
      <font>
        <b/>
        <i val="0"/>
      </font>
      <fill>
        <patternFill patternType="solid">
          <bgColor theme="8" tint="0.39991454817346722"/>
        </patternFill>
      </fill>
    </dxf>
    <dxf>
      <font>
        <b/>
        <i val="0"/>
        <color theme="0"/>
      </font>
      <fill>
        <patternFill patternType="solid">
          <bgColor theme="8" tint="-0.24994659260841701"/>
        </patternFill>
      </fill>
    </dxf>
    <dxf>
      <font>
        <b/>
        <i val="0"/>
      </font>
      <fill>
        <patternFill patternType="solid">
          <bgColor theme="8" tint="0.79995117038483843"/>
        </patternFill>
      </fill>
    </dxf>
    <dxf>
      <font>
        <b/>
        <i val="0"/>
      </font>
      <fill>
        <patternFill patternType="solid">
          <bgColor theme="8" tint="0.39991454817346722"/>
        </patternFill>
      </fill>
    </dxf>
    <dxf>
      <font>
        <b/>
        <i val="0"/>
        <color theme="0"/>
      </font>
      <fill>
        <patternFill patternType="solid">
          <bgColor theme="8" tint="-0.24994659260841701"/>
        </patternFill>
      </fill>
    </dxf>
    <dxf>
      <font>
        <b/>
        <i val="0"/>
        <color theme="0"/>
      </font>
      <fill>
        <patternFill patternType="solid">
          <bgColor rgb="FFFF0000"/>
        </patternFill>
      </fill>
    </dxf>
    <dxf>
      <font>
        <b/>
        <i val="0"/>
      </font>
      <fill>
        <patternFill patternType="solid">
          <bgColor theme="8" tint="0.79995117038483843"/>
        </patternFill>
      </fill>
    </dxf>
    <dxf>
      <font>
        <b/>
        <i val="0"/>
      </font>
      <fill>
        <patternFill patternType="solid">
          <bgColor theme="8" tint="0.39991454817346722"/>
        </patternFill>
      </fill>
    </dxf>
    <dxf>
      <font>
        <b/>
        <i val="0"/>
        <color theme="0"/>
      </font>
      <fill>
        <patternFill patternType="solid">
          <bgColor theme="8" tint="-0.24994659260841701"/>
        </patternFill>
      </fill>
    </dxf>
    <dxf>
      <font>
        <b/>
        <i val="0"/>
      </font>
      <fill>
        <patternFill patternType="solid">
          <bgColor theme="8" tint="0.79995117038483843"/>
        </patternFill>
      </fill>
    </dxf>
    <dxf>
      <font>
        <b/>
        <i val="0"/>
      </font>
      <fill>
        <patternFill patternType="solid">
          <bgColor theme="8" tint="0.39991454817346722"/>
        </patternFill>
      </fill>
    </dxf>
    <dxf>
      <font>
        <b/>
        <i val="0"/>
        <color theme="0"/>
      </font>
      <fill>
        <patternFill patternType="solid">
          <bgColor theme="8" tint="-0.24994659260841701"/>
        </patternFill>
      </fill>
    </dxf>
    <dxf>
      <font>
        <b/>
        <i val="0"/>
        <color theme="0"/>
      </font>
      <fill>
        <patternFill patternType="solid">
          <bgColor theme="8" tint="-0.24994659260841701"/>
        </patternFill>
      </fill>
    </dxf>
    <dxf>
      <font>
        <b/>
        <i val="0"/>
        <color theme="0"/>
      </font>
      <fill>
        <patternFill patternType="solid">
          <bgColor theme="8" tint="0.39991454817346722"/>
        </patternFill>
      </fill>
    </dxf>
    <dxf>
      <font>
        <b/>
        <i val="0"/>
        <color auto="1"/>
      </font>
      <fill>
        <patternFill patternType="solid">
          <bgColor theme="8" tint="0.59996337778862885"/>
        </patternFill>
      </fill>
    </dxf>
    <dxf>
      <font>
        <b/>
        <i val="0"/>
        <color theme="1"/>
      </font>
      <fill>
        <patternFill patternType="solid">
          <bgColor theme="8" tint="0.79995117038483843"/>
        </patternFill>
      </fill>
    </dxf>
    <dxf>
      <font>
        <b/>
        <i val="0"/>
      </font>
      <fill>
        <patternFill patternType="solid">
          <bgColor theme="8" tint="0.79995117038483843"/>
        </patternFill>
      </fill>
    </dxf>
    <dxf>
      <font>
        <b/>
        <i val="0"/>
      </font>
      <fill>
        <patternFill patternType="solid">
          <bgColor theme="8" tint="0.39991454817346722"/>
        </patternFill>
      </fill>
    </dxf>
    <dxf>
      <font>
        <b/>
        <i val="0"/>
        <color theme="0"/>
      </font>
      <fill>
        <patternFill patternType="solid">
          <bgColor theme="8" tint="-0.24994659260841701"/>
        </patternFill>
      </fill>
    </dxf>
    <dxf>
      <fill>
        <patternFill patternType="solid">
          <bgColor rgb="FFF2D2EE"/>
        </patternFill>
      </fill>
    </dxf>
    <dxf>
      <fill>
        <patternFill patternType="solid">
          <bgColor rgb="FFF2D2EE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FFF2D2EE"/>
      <color rgb="FFB61C3D"/>
      <color rgb="FFAC24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1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2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4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5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8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9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0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2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3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4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Design Factor 1 </a:t>
            </a:r>
            <a:r>
              <a:rPr lang="en-US" sz="1200" i="1"/>
              <a:t>Enterprise Strategy</a:t>
            </a:r>
          </a:p>
          <a:p>
            <a:pPr>
              <a:defRPr lang="en-US" sz="12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Importance of different strategies (Input)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1E0B-42F0-A4F7-99D517893FCF}"/>
              </c:ext>
            </c:extLst>
          </c:dPt>
          <c:dPt>
            <c:idx val="1"/>
            <c:invertIfNegative val="0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1E0B-42F0-A4F7-99D517893FCF}"/>
              </c:ext>
            </c:extLst>
          </c:dPt>
          <c:dPt>
            <c:idx val="2"/>
            <c:invertIfNegative val="0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1E0B-42F0-A4F7-99D517893FCF}"/>
              </c:ext>
            </c:extLst>
          </c:dPt>
          <c:dPt>
            <c:idx val="3"/>
            <c:invertIfNegative val="0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1E0B-42F0-A4F7-99D517893FC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16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'DF1'!$A$7:$C$10</c:f>
              <c:strCache>
                <c:ptCount val="4"/>
                <c:pt idx="0">
                  <c:v>Growth/Acquisition</c:v>
                </c:pt>
                <c:pt idx="1">
                  <c:v>Innovation/Differentiation</c:v>
                </c:pt>
                <c:pt idx="2">
                  <c:v>Cost Leadership</c:v>
                </c:pt>
                <c:pt idx="3">
                  <c:v>Client Service/Stability</c:v>
                </c:pt>
              </c:strCache>
            </c:strRef>
          </c:cat>
          <c:val>
            <c:numRef>
              <c:f>'DF1'!$D$7:$D$10</c:f>
              <c:numCache>
                <c:formatCode>0</c:formatCode>
                <c:ptCount val="4"/>
                <c:pt idx="0">
                  <c:v>4</c:v>
                </c:pt>
                <c:pt idx="1">
                  <c:v>3</c:v>
                </c:pt>
                <c:pt idx="2">
                  <c:v>1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E0B-42F0-A4F7-99D517893F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48321152"/>
        <c:axId val="248322688"/>
      </c:barChart>
      <c:catAx>
        <c:axId val="2483211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322688"/>
        <c:crosses val="autoZero"/>
        <c:auto val="1"/>
        <c:lblAlgn val="ctr"/>
        <c:lblOffset val="100"/>
        <c:noMultiLvlLbl val="0"/>
      </c:catAx>
      <c:valAx>
        <c:axId val="248322688"/>
        <c:scaling>
          <c:orientation val="minMax"/>
          <c:max val="5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8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32115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800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3 </a:t>
            </a:r>
            <a:r>
              <a:rPr lang="en-US" sz="1200" b="0" i="1" u="none" strike="noStrike" baseline="0">
                <a:effectLst/>
              </a:rPr>
              <a:t>IT Risk Profile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  <a:endParaRPr lang="en-US" sz="1200" i="1"/>
          </a:p>
        </c:rich>
      </c:tx>
      <c:layout>
        <c:manualLayout>
          <c:xMode val="edge"/>
          <c:yMode val="edge"/>
          <c:x val="0.193188064732705"/>
          <c:y val="1.1019129703144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F2D2EE"/>
            </a:solidFill>
            <a:ln>
              <a:noFill/>
            </a:ln>
            <a:effectLst/>
          </c:spPr>
          <c:cat>
            <c:strRef>
              <c:f>'DF3'!$A$36:$A$75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'DF3'!$D$36:$D$75</c:f>
              <c:numCache>
                <c:formatCode>0_ ;[Red]\-0\ </c:formatCode>
                <c:ptCount val="40"/>
                <c:pt idx="0">
                  <c:v>5</c:v>
                </c:pt>
                <c:pt idx="1">
                  <c:v>30</c:v>
                </c:pt>
                <c:pt idx="2">
                  <c:v>10</c:v>
                </c:pt>
                <c:pt idx="3">
                  <c:v>-5</c:v>
                </c:pt>
                <c:pt idx="4">
                  <c:v>-10</c:v>
                </c:pt>
                <c:pt idx="5">
                  <c:v>15</c:v>
                </c:pt>
                <c:pt idx="6">
                  <c:v>-10</c:v>
                </c:pt>
                <c:pt idx="7">
                  <c:v>15</c:v>
                </c:pt>
                <c:pt idx="8">
                  <c:v>40</c:v>
                </c:pt>
                <c:pt idx="9">
                  <c:v>5</c:v>
                </c:pt>
                <c:pt idx="10">
                  <c:v>-10</c:v>
                </c:pt>
                <c:pt idx="11">
                  <c:v>-10</c:v>
                </c:pt>
                <c:pt idx="12">
                  <c:v>15</c:v>
                </c:pt>
                <c:pt idx="13">
                  <c:v>-5</c:v>
                </c:pt>
                <c:pt idx="14">
                  <c:v>-5</c:v>
                </c:pt>
                <c:pt idx="15">
                  <c:v>15</c:v>
                </c:pt>
                <c:pt idx="16">
                  <c:v>45</c:v>
                </c:pt>
                <c:pt idx="17">
                  <c:v>55</c:v>
                </c:pt>
                <c:pt idx="18">
                  <c:v>25</c:v>
                </c:pt>
                <c:pt idx="19">
                  <c:v>-5</c:v>
                </c:pt>
                <c:pt idx="20">
                  <c:v>5</c:v>
                </c:pt>
                <c:pt idx="21">
                  <c:v>25</c:v>
                </c:pt>
                <c:pt idx="22">
                  <c:v>50</c:v>
                </c:pt>
                <c:pt idx="23">
                  <c:v>-20</c:v>
                </c:pt>
                <c:pt idx="24">
                  <c:v>70</c:v>
                </c:pt>
                <c:pt idx="25">
                  <c:v>20</c:v>
                </c:pt>
                <c:pt idx="26">
                  <c:v>0</c:v>
                </c:pt>
                <c:pt idx="27">
                  <c:v>45</c:v>
                </c:pt>
                <c:pt idx="28">
                  <c:v>55</c:v>
                </c:pt>
                <c:pt idx="29">
                  <c:v>50</c:v>
                </c:pt>
                <c:pt idx="30">
                  <c:v>35</c:v>
                </c:pt>
                <c:pt idx="31">
                  <c:v>35</c:v>
                </c:pt>
                <c:pt idx="32">
                  <c:v>-5</c:v>
                </c:pt>
                <c:pt idx="33">
                  <c:v>30</c:v>
                </c:pt>
                <c:pt idx="34">
                  <c:v>35</c:v>
                </c:pt>
                <c:pt idx="35">
                  <c:v>45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C-4217-8BA4-6999A7AFA9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647680"/>
        <c:axId val="142649216"/>
      </c:radarChart>
      <c:catAx>
        <c:axId val="14264768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649216"/>
        <c:crosses val="autoZero"/>
        <c:auto val="1"/>
        <c:lblAlgn val="ctr"/>
        <c:lblOffset val="100"/>
        <c:noMultiLvlLbl val="0"/>
      </c:catAx>
      <c:valAx>
        <c:axId val="142649216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0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64768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100" b="1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/>
              <a:t>Design Factor 3 </a:t>
            </a:r>
            <a:r>
              <a:rPr lang="en-US" sz="1100" b="1" i="1"/>
              <a:t>IT Risk Profile</a:t>
            </a:r>
          </a:p>
          <a:p>
            <a:pPr>
              <a:defRPr lang="en-US" sz="1100" b="1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/>
              <a:t>Risk Rating of IT Risk Scenario Categories (Input)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3"/>
          <c:order val="3"/>
          <c:spPr>
            <a:solidFill>
              <a:schemeClr val="tx2">
                <a:lumMod val="60000"/>
                <a:lumOff val="40000"/>
              </a:schemeClr>
            </a:solidFill>
            <a:ln w="9525" cap="flat" cmpd="sng" algn="ctr">
              <a:noFill/>
              <a:round/>
            </a:ln>
            <a:effectLst/>
          </c:spPr>
          <c:invertIfNegative val="0"/>
          <c:cat>
            <c:strRef>
              <c:f>'DF3'!$A$6:$A$24</c:f>
              <c:strCache>
                <c:ptCount val="19"/>
                <c:pt idx="0">
                  <c:v>IT investment decision making, portfolio definition &amp; maintenance</c:v>
                </c:pt>
                <c:pt idx="1">
                  <c:v>Program &amp; projects life cycle management</c:v>
                </c:pt>
                <c:pt idx="2">
                  <c:v>IT cost &amp; oversight</c:v>
                </c:pt>
                <c:pt idx="3">
                  <c:v>IT expertise, skills &amp; behavior</c:v>
                </c:pt>
                <c:pt idx="4">
                  <c:v>Enterprise/IT architecture </c:v>
                </c:pt>
                <c:pt idx="5">
                  <c:v>IT operational infrastructure incidents</c:v>
                </c:pt>
                <c:pt idx="6">
                  <c:v>Unauthorized actions</c:v>
                </c:pt>
                <c:pt idx="7">
                  <c:v>Software adoption/usage problems</c:v>
                </c:pt>
                <c:pt idx="8">
                  <c:v>Hardware incidents</c:v>
                </c:pt>
                <c:pt idx="9">
                  <c:v>Software failures</c:v>
                </c:pt>
                <c:pt idx="10">
                  <c:v>Logical attacks (hacking, malware, etc.)</c:v>
                </c:pt>
                <c:pt idx="11">
                  <c:v>Third-party/supplier incidents</c:v>
                </c:pt>
                <c:pt idx="12">
                  <c:v>Noncompliance</c:v>
                </c:pt>
                <c:pt idx="13">
                  <c:v>Geopolitical Issues</c:v>
                </c:pt>
                <c:pt idx="14">
                  <c:v>Industrial action</c:v>
                </c:pt>
                <c:pt idx="15">
                  <c:v>Acts of nature</c:v>
                </c:pt>
                <c:pt idx="16">
                  <c:v>Technology-based innovation </c:v>
                </c:pt>
                <c:pt idx="17">
                  <c:v>Environmental</c:v>
                </c:pt>
                <c:pt idx="18">
                  <c:v>Data &amp; information management</c:v>
                </c:pt>
              </c:strCache>
            </c:strRef>
          </c:cat>
          <c:val>
            <c:numRef>
              <c:f>'DF3'!$G$6:$G$24</c:f>
              <c:numCache>
                <c:formatCode>General</c:formatCode>
                <c:ptCount val="19"/>
                <c:pt idx="0">
                  <c:v>8</c:v>
                </c:pt>
                <c:pt idx="1">
                  <c:v>16</c:v>
                </c:pt>
                <c:pt idx="2">
                  <c:v>15</c:v>
                </c:pt>
                <c:pt idx="3">
                  <c:v>12</c:v>
                </c:pt>
                <c:pt idx="4">
                  <c:v>9</c:v>
                </c:pt>
                <c:pt idx="5">
                  <c:v>15</c:v>
                </c:pt>
                <c:pt idx="6">
                  <c:v>15</c:v>
                </c:pt>
                <c:pt idx="7">
                  <c:v>3</c:v>
                </c:pt>
                <c:pt idx="8">
                  <c:v>15</c:v>
                </c:pt>
                <c:pt idx="9">
                  <c:v>8</c:v>
                </c:pt>
                <c:pt idx="10">
                  <c:v>25</c:v>
                </c:pt>
                <c:pt idx="11">
                  <c:v>1</c:v>
                </c:pt>
                <c:pt idx="12">
                  <c:v>6</c:v>
                </c:pt>
                <c:pt idx="13">
                  <c:v>1</c:v>
                </c:pt>
                <c:pt idx="14">
                  <c:v>1</c:v>
                </c:pt>
                <c:pt idx="15">
                  <c:v>8</c:v>
                </c:pt>
                <c:pt idx="16">
                  <c:v>16</c:v>
                </c:pt>
                <c:pt idx="17">
                  <c:v>1</c:v>
                </c:pt>
                <c:pt idx="18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D-4AD9-9D3D-4E8EEC26B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3"/>
        <c:axId val="291166080"/>
        <c:axId val="29116761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1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1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1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'DF3'!$A$6:$A$24</c15:sqref>
                        </c15:formulaRef>
                      </c:ext>
                    </c:extLst>
                    <c:strCache>
                      <c:ptCount val="19"/>
                      <c:pt idx="0">
                        <c:v>IT investment decision making, portfolio definition &amp; maintenance</c:v>
                      </c:pt>
                      <c:pt idx="1">
                        <c:v>Program &amp; projects life cycle management</c:v>
                      </c:pt>
                      <c:pt idx="2">
                        <c:v>IT cost &amp; oversight</c:v>
                      </c:pt>
                      <c:pt idx="3">
                        <c:v>IT expertise, skills &amp; behavior</c:v>
                      </c:pt>
                      <c:pt idx="4">
                        <c:v>Enterprise/IT architecture </c:v>
                      </c:pt>
                      <c:pt idx="5">
                        <c:v>IT operational infrastructure incidents</c:v>
                      </c:pt>
                      <c:pt idx="6">
                        <c:v>Unauthorized actions</c:v>
                      </c:pt>
                      <c:pt idx="7">
                        <c:v>Software adoption/usage problems</c:v>
                      </c:pt>
                      <c:pt idx="8">
                        <c:v>Hardware incidents</c:v>
                      </c:pt>
                      <c:pt idx="9">
                        <c:v>Software failures</c:v>
                      </c:pt>
                      <c:pt idx="10">
                        <c:v>Logical attacks (hacking, malware, etc.)</c:v>
                      </c:pt>
                      <c:pt idx="11">
                        <c:v>Third-party/supplier incidents</c:v>
                      </c:pt>
                      <c:pt idx="12">
                        <c:v>Noncompliance</c:v>
                      </c:pt>
                      <c:pt idx="13">
                        <c:v>Geopolitical Issues</c:v>
                      </c:pt>
                      <c:pt idx="14">
                        <c:v>Industrial action</c:v>
                      </c:pt>
                      <c:pt idx="15">
                        <c:v>Acts of nature</c:v>
                      </c:pt>
                      <c:pt idx="16">
                        <c:v>Technology-based innovation </c:v>
                      </c:pt>
                      <c:pt idx="17">
                        <c:v>Environmental</c:v>
                      </c:pt>
                      <c:pt idx="18">
                        <c:v>Data &amp; information management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'DF3'!$B$6:$B$24</c15:sqref>
                        </c15:formulaRef>
                      </c:ext>
                    </c:extLst>
                    <c:numCache>
                      <c:formatCode>General</c:formatCode>
                      <c:ptCount val="1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07D-4AD9-9D3D-4E8EEC26B216}"/>
                  </c:ext>
                </c:extLst>
              </c15:ser>
            </c15:filteredBarSeries>
            <c15:filteredBarSeries>
              <c15:ser>
                <c:idx val="1"/>
                <c:order val="1"/>
                <c:spPr>
                  <a:gradFill rotWithShape="1">
                    <a:gsLst>
                      <a:gs pos="0">
                        <a:schemeClr val="accent2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2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2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2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'DF3'!$A$6:$A$24</c15:sqref>
                        </c15:formulaRef>
                      </c:ext>
                    </c:extLst>
                    <c:strCache>
                      <c:ptCount val="19"/>
                      <c:pt idx="0">
                        <c:v>IT investment decision making, portfolio definition &amp; maintenance</c:v>
                      </c:pt>
                      <c:pt idx="1">
                        <c:v>Program &amp; projects life cycle management</c:v>
                      </c:pt>
                      <c:pt idx="2">
                        <c:v>IT cost &amp; oversight</c:v>
                      </c:pt>
                      <c:pt idx="3">
                        <c:v>IT expertise, skills &amp; behavior</c:v>
                      </c:pt>
                      <c:pt idx="4">
                        <c:v>Enterprise/IT architecture </c:v>
                      </c:pt>
                      <c:pt idx="5">
                        <c:v>IT operational infrastructure incidents</c:v>
                      </c:pt>
                      <c:pt idx="6">
                        <c:v>Unauthorized actions</c:v>
                      </c:pt>
                      <c:pt idx="7">
                        <c:v>Software adoption/usage problems</c:v>
                      </c:pt>
                      <c:pt idx="8">
                        <c:v>Hardware incidents</c:v>
                      </c:pt>
                      <c:pt idx="9">
                        <c:v>Software failures</c:v>
                      </c:pt>
                      <c:pt idx="10">
                        <c:v>Logical attacks (hacking, malware, etc.)</c:v>
                      </c:pt>
                      <c:pt idx="11">
                        <c:v>Third-party/supplier incidents</c:v>
                      </c:pt>
                      <c:pt idx="12">
                        <c:v>Noncompliance</c:v>
                      </c:pt>
                      <c:pt idx="13">
                        <c:v>Geopolitical Issues</c:v>
                      </c:pt>
                      <c:pt idx="14">
                        <c:v>Industrial action</c:v>
                      </c:pt>
                      <c:pt idx="15">
                        <c:v>Acts of nature</c:v>
                      </c:pt>
                      <c:pt idx="16">
                        <c:v>Technology-based innovation </c:v>
                      </c:pt>
                      <c:pt idx="17">
                        <c:v>Environmental</c:v>
                      </c:pt>
                      <c:pt idx="18">
                        <c:v>Data &amp; information management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'DF3'!$C$6:$C$24</c15:sqref>
                        </c15:formulaRef>
                      </c:ext>
                    </c:extLst>
                    <c:numCache>
                      <c:formatCode>General</c:formatCode>
                      <c:ptCount val="19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707D-4AD9-9D3D-4E8EEC26B216}"/>
                  </c:ext>
                </c:extLst>
              </c15:ser>
            </c15:filteredBarSeries>
            <c15:filteredBarSeries>
              <c15:ser>
                <c:idx val="2"/>
                <c:order val="2"/>
                <c:spPr>
                  <a:gradFill rotWithShape="1">
                    <a:gsLst>
                      <a:gs pos="0">
                        <a:schemeClr val="accent3">
                          <a:lumMod val="110000"/>
                          <a:satMod val="105000"/>
                          <a:tint val="67000"/>
                        </a:schemeClr>
                      </a:gs>
                      <a:gs pos="50000">
                        <a:schemeClr val="accent3">
                          <a:lumMod val="105000"/>
                          <a:satMod val="103000"/>
                          <a:tint val="73000"/>
                        </a:schemeClr>
                      </a:gs>
                      <a:gs pos="100000">
                        <a:schemeClr val="accent3">
                          <a:lumMod val="105000"/>
                          <a:satMod val="109000"/>
                          <a:tint val="81000"/>
                        </a:schemeClr>
                      </a:gs>
                    </a:gsLst>
                    <a:lin ang="5400000" scaled="0"/>
                  </a:gradFill>
                  <a:ln w="9525" cap="flat" cmpd="sng" algn="ctr">
                    <a:solidFill>
                      <a:schemeClr val="accent3">
                        <a:shade val="95000"/>
                      </a:schemeClr>
                    </a:solidFill>
                    <a:round/>
                  </a:ln>
                  <a:effectLst/>
                </c:spPr>
                <c:invertIfNegative val="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'DF3'!$A$6:$A$24</c15:sqref>
                        </c15:formulaRef>
                      </c:ext>
                    </c:extLst>
                    <c:strCache>
                      <c:ptCount val="19"/>
                      <c:pt idx="0">
                        <c:v>IT investment decision making, portfolio definition &amp; maintenance</c:v>
                      </c:pt>
                      <c:pt idx="1">
                        <c:v>Program &amp; projects life cycle management</c:v>
                      </c:pt>
                      <c:pt idx="2">
                        <c:v>IT cost &amp; oversight</c:v>
                      </c:pt>
                      <c:pt idx="3">
                        <c:v>IT expertise, skills &amp; behavior</c:v>
                      </c:pt>
                      <c:pt idx="4">
                        <c:v>Enterprise/IT architecture </c:v>
                      </c:pt>
                      <c:pt idx="5">
                        <c:v>IT operational infrastructure incidents</c:v>
                      </c:pt>
                      <c:pt idx="6">
                        <c:v>Unauthorized actions</c:v>
                      </c:pt>
                      <c:pt idx="7">
                        <c:v>Software adoption/usage problems</c:v>
                      </c:pt>
                      <c:pt idx="8">
                        <c:v>Hardware incidents</c:v>
                      </c:pt>
                      <c:pt idx="9">
                        <c:v>Software failures</c:v>
                      </c:pt>
                      <c:pt idx="10">
                        <c:v>Logical attacks (hacking, malware, etc.)</c:v>
                      </c:pt>
                      <c:pt idx="11">
                        <c:v>Third-party/supplier incidents</c:v>
                      </c:pt>
                      <c:pt idx="12">
                        <c:v>Noncompliance</c:v>
                      </c:pt>
                      <c:pt idx="13">
                        <c:v>Geopolitical Issues</c:v>
                      </c:pt>
                      <c:pt idx="14">
                        <c:v>Industrial action</c:v>
                      </c:pt>
                      <c:pt idx="15">
                        <c:v>Acts of nature</c:v>
                      </c:pt>
                      <c:pt idx="16">
                        <c:v>Technology-based innovation </c:v>
                      </c:pt>
                      <c:pt idx="17">
                        <c:v>Environmental</c:v>
                      </c:pt>
                      <c:pt idx="18">
                        <c:v>Data &amp; information management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'DF3'!$D$6:$D$24</c15:sqref>
                        </c15:formulaRef>
                      </c:ext>
                    </c:extLst>
                    <c:numCache>
                      <c:formatCode>General</c:formatCode>
                      <c:ptCount val="19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707D-4AD9-9D3D-4E8EEC26B216}"/>
                  </c:ext>
                </c:extLst>
              </c15:ser>
            </c15:filteredBarSeries>
          </c:ext>
        </c:extLst>
      </c:barChart>
      <c:catAx>
        <c:axId val="291166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167616"/>
        <c:crosses val="autoZero"/>
        <c:auto val="1"/>
        <c:lblAlgn val="ctr"/>
        <c:lblOffset val="100"/>
        <c:noMultiLvlLbl val="0"/>
      </c:catAx>
      <c:valAx>
        <c:axId val="291167616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16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baseline="0">
                <a:effectLst/>
              </a:rPr>
              <a:t>Design Factor 4 </a:t>
            </a:r>
            <a:r>
              <a:rPr lang="en-US" sz="1200" b="0" i="1" baseline="0">
                <a:effectLst/>
              </a:rPr>
              <a:t>I&amp;T-Related Issues</a:t>
            </a:r>
            <a:endParaRPr lang="en-GB" sz="1200" i="1">
              <a:effectLst/>
            </a:endParaRPr>
          </a:p>
          <a:p>
            <a:pPr>
              <a:defRPr lang="en-US"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baseline="0">
                <a:effectLst/>
              </a:rPr>
              <a:t>Importance of I&amp;T-Related Issues (Input)</a:t>
            </a:r>
            <a:r>
              <a:rPr lang="en-US" sz="1200">
                <a:solidFill>
                  <a:sysClr val="windowText" lastClr="000000"/>
                </a:solidFill>
              </a:rPr>
              <a:t>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'DF4'!$A$6:$E$25</c:f>
              <c:strCache>
                <c:ptCount val="20"/>
                <c:pt idx="0">
                  <c:v>Frustration between different IT entities across the organization because of a perception of low contribution to business value</c:v>
                </c:pt>
                <c:pt idx="1">
                  <c:v>Frustration between business departments (i.e., the IT customer) and the IT department because of failed initiatives or a perception of low contribution to business value</c:v>
                </c:pt>
                <c:pt idx="2">
                  <c:v>Significant I&amp;T-related incidents, such as data loss, security breaches, project failure and application errors, linked to IT</c:v>
                </c:pt>
                <c:pt idx="3">
                  <c:v>Service delivery problems by the IT outsourcer(s) </c:v>
                </c:pt>
                <c:pt idx="4">
                  <c:v>Failures to meet IT-related regulatory or contractual requirements </c:v>
                </c:pt>
                <c:pt idx="5">
                  <c:v>Regular audit findings or other assessment reports about poor IT performance or reported IT quality or service problems</c:v>
                </c:pt>
                <c:pt idx="6">
                  <c:v>Substantial hidden and rogue IT spending, that is, I&amp;T spending by user departments outside the control of the normal I&amp;T investment decision mechanisms and approved budgets</c:v>
                </c:pt>
                <c:pt idx="7">
                  <c:v>Duplications or overlaps between various initiatives, or other forms of wasted resources</c:v>
                </c:pt>
                <c:pt idx="8">
                  <c:v>Insufficient IT resources, staff with inadequate skills or staff burnout/dissatisfaction</c:v>
                </c:pt>
                <c:pt idx="9">
                  <c:v>IT-enabled changes or projects frequently failing to meet business needs and delivered late or over budget</c:v>
                </c:pt>
                <c:pt idx="10">
                  <c:v>Reluctance by board members, executives or senior management to engage with IT, or a lack of committed business sponsorship for IT</c:v>
                </c:pt>
                <c:pt idx="11">
                  <c:v>Complex IT operating model and/or unclear decision mechanisms for IT-related decisions</c:v>
                </c:pt>
                <c:pt idx="12">
                  <c:v>Excessively high cost of IT</c:v>
                </c:pt>
                <c:pt idx="13">
                  <c:v>Obstructed or failed implementation of new initiatives or innovations caused by the current IT architecture and systems</c:v>
                </c:pt>
                <c:pt idx="14">
                  <c:v>Gap between business and technical knowledge, which leads to business users and information and/or technology specialists speaking different languages</c:v>
                </c:pt>
                <c:pt idx="15">
                  <c:v>Regular issues with data quality and integration of data across various sources</c:v>
                </c:pt>
                <c:pt idx="16">
                  <c:v>High level of end-user computing, creating (among other problems) a lack of oversight and quality control over the applications that are being developed and put in operation</c:v>
                </c:pt>
                <c:pt idx="17">
                  <c:v>Business departments implementing their own information solutions with little or no involvement of the enterprise IT department (related to end-user computing, which often stems from dissatisfaction with IT solutions and services)</c:v>
                </c:pt>
                <c:pt idx="18">
                  <c:v>Ignorance of and/or noncompliance with privacy regulations</c:v>
                </c:pt>
                <c:pt idx="19">
                  <c:v>Inability to exploit new technologies or innovate using I&amp;T</c:v>
                </c:pt>
              </c:strCache>
            </c:strRef>
          </c:cat>
          <c:val>
            <c:numRef>
              <c:f>'DF4'!$F$6:$F$25</c:f>
              <c:numCache>
                <c:formatCode>General</c:formatCode>
                <c:ptCount val="20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2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D3-412B-A6FD-56AA784D7D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9"/>
        <c:axId val="291718272"/>
        <c:axId val="291719808"/>
      </c:barChart>
      <c:catAx>
        <c:axId val="29171827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8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719808"/>
        <c:crosses val="autoZero"/>
        <c:auto val="1"/>
        <c:lblAlgn val="ctr"/>
        <c:lblOffset val="100"/>
        <c:noMultiLvlLbl val="0"/>
      </c:catAx>
      <c:valAx>
        <c:axId val="291719808"/>
        <c:scaling>
          <c:orientation val="minMax"/>
          <c:max val="3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71827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4 </a:t>
            </a:r>
            <a:r>
              <a:rPr lang="en-US" sz="1200" b="0" i="1" u="none" strike="noStrike" baseline="0">
                <a:effectLst/>
              </a:rPr>
              <a:t>I&amp;T-Related Issues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 Management Objectives</a:t>
            </a:r>
            <a:r>
              <a:rPr lang="en-US" sz="1200" baseline="0"/>
              <a:t> </a:t>
            </a:r>
            <a:r>
              <a:rPr lang="en-US" sz="1200"/>
              <a:t>Importance</a:t>
            </a:r>
          </a:p>
        </c:rich>
      </c:tx>
      <c:layout>
        <c:manualLayout>
          <c:xMode val="edge"/>
          <c:yMode val="edge"/>
          <c:x val="0.18902630225143799"/>
          <c:y val="6.3716812383337396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2D2EE"/>
            </a:solidFill>
            <a:ln>
              <a:noFill/>
            </a:ln>
            <a:effectLst/>
          </c:spPr>
          <c:invertIfNegative val="0"/>
          <c:cat>
            <c:strRef>
              <c:f>'DF4'!$A$33:$A$72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'DF4'!$D$33:$D$72</c:f>
              <c:numCache>
                <c:formatCode>0_ ;[Red]\-0\ </c:formatCode>
                <c:ptCount val="40"/>
                <c:pt idx="0">
                  <c:v>-5</c:v>
                </c:pt>
                <c:pt idx="1">
                  <c:v>0</c:v>
                </c:pt>
                <c:pt idx="2">
                  <c:v>-5</c:v>
                </c:pt>
                <c:pt idx="3">
                  <c:v>10</c:v>
                </c:pt>
                <c:pt idx="4">
                  <c:v>-10</c:v>
                </c:pt>
                <c:pt idx="5">
                  <c:v>0</c:v>
                </c:pt>
                <c:pt idx="6">
                  <c:v>-5</c:v>
                </c:pt>
                <c:pt idx="7">
                  <c:v>5</c:v>
                </c:pt>
                <c:pt idx="8">
                  <c:v>-5</c:v>
                </c:pt>
                <c:pt idx="9">
                  <c:v>5</c:v>
                </c:pt>
                <c:pt idx="10">
                  <c:v>5</c:v>
                </c:pt>
                <c:pt idx="11">
                  <c:v>0</c:v>
                </c:pt>
                <c:pt idx="12">
                  <c:v>-5</c:v>
                </c:pt>
                <c:pt idx="13">
                  <c:v>0</c:v>
                </c:pt>
                <c:pt idx="14">
                  <c:v>-5</c:v>
                </c:pt>
                <c:pt idx="15">
                  <c:v>10</c:v>
                </c:pt>
                <c:pt idx="16">
                  <c:v>0</c:v>
                </c:pt>
                <c:pt idx="17">
                  <c:v>10</c:v>
                </c:pt>
                <c:pt idx="18">
                  <c:v>5</c:v>
                </c:pt>
                <c:pt idx="19">
                  <c:v>30</c:v>
                </c:pt>
                <c:pt idx="20">
                  <c:v>5</c:v>
                </c:pt>
                <c:pt idx="21">
                  <c:v>10</c:v>
                </c:pt>
                <c:pt idx="22">
                  <c:v>5</c:v>
                </c:pt>
                <c:pt idx="23">
                  <c:v>0</c:v>
                </c:pt>
                <c:pt idx="24">
                  <c:v>5</c:v>
                </c:pt>
                <c:pt idx="25">
                  <c:v>10</c:v>
                </c:pt>
                <c:pt idx="26">
                  <c:v>5</c:v>
                </c:pt>
                <c:pt idx="27">
                  <c:v>20</c:v>
                </c:pt>
                <c:pt idx="28">
                  <c:v>20</c:v>
                </c:pt>
                <c:pt idx="29">
                  <c:v>15</c:v>
                </c:pt>
                <c:pt idx="30">
                  <c:v>15</c:v>
                </c:pt>
                <c:pt idx="31">
                  <c:v>5</c:v>
                </c:pt>
                <c:pt idx="32">
                  <c:v>-10</c:v>
                </c:pt>
                <c:pt idx="33">
                  <c:v>25</c:v>
                </c:pt>
                <c:pt idx="34">
                  <c:v>10</c:v>
                </c:pt>
                <c:pt idx="35">
                  <c:v>-5</c:v>
                </c:pt>
                <c:pt idx="36">
                  <c:v>-5</c:v>
                </c:pt>
                <c:pt idx="37">
                  <c:v>-10</c:v>
                </c:pt>
                <c:pt idx="38">
                  <c:v>-20</c:v>
                </c:pt>
                <c:pt idx="39">
                  <c:v>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62-4F36-A74E-181A816A37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91748480"/>
        <c:axId val="291762560"/>
      </c:barChart>
      <c:catAx>
        <c:axId val="2917484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762560"/>
        <c:crosses val="autoZero"/>
        <c:auto val="1"/>
        <c:lblAlgn val="ctr"/>
        <c:lblOffset val="100"/>
        <c:noMultiLvlLbl val="0"/>
      </c:catAx>
      <c:valAx>
        <c:axId val="291762560"/>
        <c:scaling>
          <c:orientation val="minMax"/>
          <c:max val="10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74848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4 </a:t>
            </a:r>
            <a:r>
              <a:rPr lang="en-US" sz="1200" b="0" i="1" u="none" strike="noStrike" baseline="0">
                <a:effectLst/>
              </a:rPr>
              <a:t>I&amp;T-Related Issues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</a:p>
        </c:rich>
      </c:tx>
      <c:layout>
        <c:manualLayout>
          <c:xMode val="edge"/>
          <c:yMode val="edge"/>
          <c:x val="0.187843658096955"/>
          <c:y val="1.7969087894950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F2D2EE"/>
            </a:solidFill>
            <a:ln>
              <a:noFill/>
            </a:ln>
            <a:effectLst/>
          </c:spPr>
          <c:cat>
            <c:strRef>
              <c:f>'DF4'!$A$33:$A$72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'DF4'!$D$33:$D$72</c:f>
              <c:numCache>
                <c:formatCode>0_ ;[Red]\-0\ </c:formatCode>
                <c:ptCount val="40"/>
                <c:pt idx="0">
                  <c:v>-5</c:v>
                </c:pt>
                <c:pt idx="1">
                  <c:v>0</c:v>
                </c:pt>
                <c:pt idx="2">
                  <c:v>-5</c:v>
                </c:pt>
                <c:pt idx="3">
                  <c:v>10</c:v>
                </c:pt>
                <c:pt idx="4">
                  <c:v>-10</c:v>
                </c:pt>
                <c:pt idx="5">
                  <c:v>0</c:v>
                </c:pt>
                <c:pt idx="6">
                  <c:v>-5</c:v>
                </c:pt>
                <c:pt idx="7">
                  <c:v>5</c:v>
                </c:pt>
                <c:pt idx="8">
                  <c:v>-5</c:v>
                </c:pt>
                <c:pt idx="9">
                  <c:v>5</c:v>
                </c:pt>
                <c:pt idx="10">
                  <c:v>5</c:v>
                </c:pt>
                <c:pt idx="11">
                  <c:v>0</c:v>
                </c:pt>
                <c:pt idx="12">
                  <c:v>-5</c:v>
                </c:pt>
                <c:pt idx="13">
                  <c:v>0</c:v>
                </c:pt>
                <c:pt idx="14">
                  <c:v>-5</c:v>
                </c:pt>
                <c:pt idx="15">
                  <c:v>10</c:v>
                </c:pt>
                <c:pt idx="16">
                  <c:v>0</c:v>
                </c:pt>
                <c:pt idx="17">
                  <c:v>10</c:v>
                </c:pt>
                <c:pt idx="18">
                  <c:v>5</c:v>
                </c:pt>
                <c:pt idx="19">
                  <c:v>30</c:v>
                </c:pt>
                <c:pt idx="20">
                  <c:v>5</c:v>
                </c:pt>
                <c:pt idx="21">
                  <c:v>10</c:v>
                </c:pt>
                <c:pt idx="22">
                  <c:v>5</c:v>
                </c:pt>
                <c:pt idx="23">
                  <c:v>0</c:v>
                </c:pt>
                <c:pt idx="24">
                  <c:v>5</c:v>
                </c:pt>
                <c:pt idx="25">
                  <c:v>10</c:v>
                </c:pt>
                <c:pt idx="26">
                  <c:v>5</c:v>
                </c:pt>
                <c:pt idx="27">
                  <c:v>20</c:v>
                </c:pt>
                <c:pt idx="28">
                  <c:v>20</c:v>
                </c:pt>
                <c:pt idx="29">
                  <c:v>15</c:v>
                </c:pt>
                <c:pt idx="30">
                  <c:v>15</c:v>
                </c:pt>
                <c:pt idx="31">
                  <c:v>5</c:v>
                </c:pt>
                <c:pt idx="32">
                  <c:v>-10</c:v>
                </c:pt>
                <c:pt idx="33">
                  <c:v>25</c:v>
                </c:pt>
                <c:pt idx="34">
                  <c:v>10</c:v>
                </c:pt>
                <c:pt idx="35">
                  <c:v>-5</c:v>
                </c:pt>
                <c:pt idx="36">
                  <c:v>-5</c:v>
                </c:pt>
                <c:pt idx="37">
                  <c:v>-10</c:v>
                </c:pt>
                <c:pt idx="38">
                  <c:v>-20</c:v>
                </c:pt>
                <c:pt idx="39">
                  <c:v>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18-467D-99D1-FC124F6BA4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1070336"/>
        <c:axId val="291071872"/>
      </c:radarChart>
      <c:catAx>
        <c:axId val="291070336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071872"/>
        <c:crosses val="autoZero"/>
        <c:auto val="1"/>
        <c:lblAlgn val="ctr"/>
        <c:lblOffset val="100"/>
        <c:noMultiLvlLbl val="0"/>
      </c:catAx>
      <c:valAx>
        <c:axId val="291071872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0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070336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Step 2 </a:t>
            </a:r>
            <a:r>
              <a:rPr lang="en-US" sz="1200" b="0" i="1" u="none" strike="noStrike" baseline="0">
                <a:effectLst/>
              </a:rPr>
              <a:t>Initial Design</a:t>
            </a:r>
            <a:endParaRPr lang="en-US" sz="1200"/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Governance and Management Objectives Importance</a:t>
            </a:r>
            <a:endParaRPr lang="en-US" sz="1200" i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  <a:alpha val="50000"/>
              </a:schemeClr>
            </a:solidFill>
            <a:ln>
              <a:noFill/>
            </a:ln>
            <a:effectLst/>
          </c:spPr>
          <c:invertIfNegative val="0"/>
          <c:dLbls>
            <c:numFmt formatCode="#,##0_ ;[Red]\-#,##0\ 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'DF1'!$A$22:$A$61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Canvas!$G$6:$G$45</c:f>
              <c:numCache>
                <c:formatCode>0</c:formatCode>
                <c:ptCount val="40"/>
                <c:pt idx="0">
                  <c:v>0</c:v>
                </c:pt>
                <c:pt idx="1">
                  <c:v>45</c:v>
                </c:pt>
                <c:pt idx="2">
                  <c:v>15</c:v>
                </c:pt>
                <c:pt idx="3">
                  <c:v>-5</c:v>
                </c:pt>
                <c:pt idx="4">
                  <c:v>-25</c:v>
                </c:pt>
                <c:pt idx="5">
                  <c:v>15</c:v>
                </c:pt>
                <c:pt idx="6">
                  <c:v>-15</c:v>
                </c:pt>
                <c:pt idx="7">
                  <c:v>35</c:v>
                </c:pt>
                <c:pt idx="8">
                  <c:v>35</c:v>
                </c:pt>
                <c:pt idx="9">
                  <c:v>15</c:v>
                </c:pt>
                <c:pt idx="10">
                  <c:v>-25</c:v>
                </c:pt>
                <c:pt idx="11">
                  <c:v>-5</c:v>
                </c:pt>
                <c:pt idx="12">
                  <c:v>25</c:v>
                </c:pt>
                <c:pt idx="13">
                  <c:v>10</c:v>
                </c:pt>
                <c:pt idx="14">
                  <c:v>-25</c:v>
                </c:pt>
                <c:pt idx="15">
                  <c:v>50</c:v>
                </c:pt>
                <c:pt idx="16">
                  <c:v>70</c:v>
                </c:pt>
                <c:pt idx="17">
                  <c:v>95</c:v>
                </c:pt>
                <c:pt idx="18">
                  <c:v>35</c:v>
                </c:pt>
                <c:pt idx="19">
                  <c:v>45</c:v>
                </c:pt>
                <c:pt idx="20">
                  <c:v>10</c:v>
                </c:pt>
                <c:pt idx="21">
                  <c:v>40</c:v>
                </c:pt>
                <c:pt idx="22">
                  <c:v>85</c:v>
                </c:pt>
                <c:pt idx="23">
                  <c:v>-15</c:v>
                </c:pt>
                <c:pt idx="24">
                  <c:v>95</c:v>
                </c:pt>
                <c:pt idx="25">
                  <c:v>45</c:v>
                </c:pt>
                <c:pt idx="26">
                  <c:v>5</c:v>
                </c:pt>
                <c:pt idx="27">
                  <c:v>80</c:v>
                </c:pt>
                <c:pt idx="28">
                  <c:v>100</c:v>
                </c:pt>
                <c:pt idx="29">
                  <c:v>80</c:v>
                </c:pt>
                <c:pt idx="30">
                  <c:v>70</c:v>
                </c:pt>
                <c:pt idx="31">
                  <c:v>75</c:v>
                </c:pt>
                <c:pt idx="32">
                  <c:v>0</c:v>
                </c:pt>
                <c:pt idx="33">
                  <c:v>100</c:v>
                </c:pt>
                <c:pt idx="34">
                  <c:v>70</c:v>
                </c:pt>
                <c:pt idx="35">
                  <c:v>50</c:v>
                </c:pt>
                <c:pt idx="36">
                  <c:v>15</c:v>
                </c:pt>
                <c:pt idx="37">
                  <c:v>5</c:v>
                </c:pt>
                <c:pt idx="38">
                  <c:v>-15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6A-4BD9-8CCD-3072FE41A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291544064"/>
        <c:axId val="291656448"/>
      </c:barChart>
      <c:catAx>
        <c:axId val="291544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656448"/>
        <c:crosses val="autoZero"/>
        <c:auto val="1"/>
        <c:lblAlgn val="ctr"/>
        <c:lblOffset val="100"/>
        <c:noMultiLvlLbl val="0"/>
      </c:catAx>
      <c:valAx>
        <c:axId val="291656448"/>
        <c:scaling>
          <c:orientation val="minMax"/>
          <c:max val="10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54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cap="none" baseline="0"/>
              <a:t>Design Factor 5 </a:t>
            </a:r>
            <a:r>
              <a:rPr lang="en-US" sz="1200" b="0" i="1" cap="none" baseline="0"/>
              <a:t>IT Threat Landscape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explosion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85C-4E10-A069-567FEBC5534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85C-4E10-A069-567FEBC5534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'DF5'!$A$7:$A$8</c:f>
              <c:strCache>
                <c:ptCount val="2"/>
                <c:pt idx="0">
                  <c:v>High</c:v>
                </c:pt>
                <c:pt idx="1">
                  <c:v>Normal</c:v>
                </c:pt>
              </c:strCache>
            </c:strRef>
          </c:cat>
          <c:val>
            <c:numRef>
              <c:f>'DF5'!$B$7:$B$8</c:f>
              <c:numCache>
                <c:formatCode>0%</c:formatCode>
                <c:ptCount val="2"/>
                <c:pt idx="0">
                  <c:v>0.3</c:v>
                </c:pt>
                <c:pt idx="1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5C-4E10-A069-567FEBC5534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5 </a:t>
            </a:r>
            <a:r>
              <a:rPr lang="en-US" sz="1200" b="0" i="1" u="none" strike="noStrike" baseline="0">
                <a:effectLst/>
              </a:rPr>
              <a:t>Threat Landscape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</a:p>
        </c:rich>
      </c:tx>
      <c:layout>
        <c:manualLayout>
          <c:xMode val="edge"/>
          <c:yMode val="edge"/>
          <c:x val="9.6946325498226502E-2"/>
          <c:y val="5.400139932044049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4564002646985201E-2"/>
          <c:y val="0.18188369662835899"/>
          <c:w val="0.83662862804626204"/>
          <c:h val="0.7958178873353769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2D2EE">
                <a:alpha val="48000"/>
              </a:srgbClr>
            </a:solidFill>
            <a:ln>
              <a:noFill/>
            </a:ln>
            <a:effectLst/>
          </c:spPr>
          <c:invertIfNegative val="0"/>
          <c:cat>
            <c:strRef>
              <c:f>'DF5'!$A$30:$A$69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'DF5'!$D$30:$D$69</c:f>
              <c:numCache>
                <c:formatCode>0_ ;[Red]\-0\ </c:formatCode>
                <c:ptCount val="40"/>
                <c:pt idx="0">
                  <c:v>-5</c:v>
                </c:pt>
                <c:pt idx="1">
                  <c:v>0</c:v>
                </c:pt>
                <c:pt idx="2">
                  <c:v>-5</c:v>
                </c:pt>
                <c:pt idx="3">
                  <c:v>0</c:v>
                </c:pt>
                <c:pt idx="4">
                  <c:v>0</c:v>
                </c:pt>
                <c:pt idx="5">
                  <c:v>-5</c:v>
                </c:pt>
                <c:pt idx="6">
                  <c:v>0</c:v>
                </c:pt>
                <c:pt idx="7">
                  <c:v>-5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-5</c:v>
                </c:pt>
                <c:pt idx="15">
                  <c:v>0</c:v>
                </c:pt>
                <c:pt idx="16">
                  <c:v>-5</c:v>
                </c:pt>
                <c:pt idx="17">
                  <c:v>-5</c:v>
                </c:pt>
                <c:pt idx="18">
                  <c:v>-5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-5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-5</c:v>
                </c:pt>
                <c:pt idx="29">
                  <c:v>0</c:v>
                </c:pt>
                <c:pt idx="30">
                  <c:v>0</c:v>
                </c:pt>
                <c:pt idx="31">
                  <c:v>-5</c:v>
                </c:pt>
                <c:pt idx="32">
                  <c:v>0</c:v>
                </c:pt>
                <c:pt idx="33">
                  <c:v>-5</c:v>
                </c:pt>
                <c:pt idx="34">
                  <c:v>-5</c:v>
                </c:pt>
                <c:pt idx="35">
                  <c:v>-5</c:v>
                </c:pt>
                <c:pt idx="36">
                  <c:v>-5</c:v>
                </c:pt>
                <c:pt idx="37">
                  <c:v>0</c:v>
                </c:pt>
                <c:pt idx="38">
                  <c:v>-5</c:v>
                </c:pt>
                <c:pt idx="39">
                  <c:v>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5D-43C6-B443-33477BCE9E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91620736"/>
        <c:axId val="291622272"/>
      </c:barChart>
      <c:catAx>
        <c:axId val="2916207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622272"/>
        <c:crosses val="autoZero"/>
        <c:auto val="1"/>
        <c:lblAlgn val="ctr"/>
        <c:lblOffset val="100"/>
        <c:noMultiLvlLbl val="0"/>
      </c:catAx>
      <c:valAx>
        <c:axId val="291622272"/>
        <c:scaling>
          <c:orientation val="minMax"/>
          <c:max val="10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620736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5 </a:t>
            </a:r>
            <a:r>
              <a:rPr lang="en-US" sz="1200" b="0" i="1" u="none" strike="noStrike" baseline="0">
                <a:effectLst/>
              </a:rPr>
              <a:t>Threat Landscape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</a:p>
        </c:rich>
      </c:tx>
      <c:layout>
        <c:manualLayout>
          <c:xMode val="edge"/>
          <c:yMode val="edge"/>
          <c:x val="0.178251771884645"/>
          <c:y val="1.979109486440569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F2D2EE"/>
            </a:solidFill>
            <a:ln>
              <a:noFill/>
            </a:ln>
            <a:effectLst/>
          </c:spPr>
          <c:cat>
            <c:strRef>
              <c:f>'DF5'!$A$30:$A$69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'DF5'!$D$30:$D$69</c:f>
              <c:numCache>
                <c:formatCode>0_ ;[Red]\-0\ </c:formatCode>
                <c:ptCount val="40"/>
                <c:pt idx="0">
                  <c:v>-5</c:v>
                </c:pt>
                <c:pt idx="1">
                  <c:v>0</c:v>
                </c:pt>
                <c:pt idx="2">
                  <c:v>-5</c:v>
                </c:pt>
                <c:pt idx="3">
                  <c:v>0</c:v>
                </c:pt>
                <c:pt idx="4">
                  <c:v>0</c:v>
                </c:pt>
                <c:pt idx="5">
                  <c:v>-5</c:v>
                </c:pt>
                <c:pt idx="6">
                  <c:v>0</c:v>
                </c:pt>
                <c:pt idx="7">
                  <c:v>-5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-5</c:v>
                </c:pt>
                <c:pt idx="15">
                  <c:v>0</c:v>
                </c:pt>
                <c:pt idx="16">
                  <c:v>-5</c:v>
                </c:pt>
                <c:pt idx="17">
                  <c:v>-5</c:v>
                </c:pt>
                <c:pt idx="18">
                  <c:v>-5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-5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-5</c:v>
                </c:pt>
                <c:pt idx="29">
                  <c:v>0</c:v>
                </c:pt>
                <c:pt idx="30">
                  <c:v>0</c:v>
                </c:pt>
                <c:pt idx="31">
                  <c:v>-5</c:v>
                </c:pt>
                <c:pt idx="32">
                  <c:v>0</c:v>
                </c:pt>
                <c:pt idx="33">
                  <c:v>-5</c:v>
                </c:pt>
                <c:pt idx="34">
                  <c:v>-5</c:v>
                </c:pt>
                <c:pt idx="35">
                  <c:v>-5</c:v>
                </c:pt>
                <c:pt idx="36">
                  <c:v>-5</c:v>
                </c:pt>
                <c:pt idx="37">
                  <c:v>0</c:v>
                </c:pt>
                <c:pt idx="38">
                  <c:v>-5</c:v>
                </c:pt>
                <c:pt idx="39">
                  <c:v>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0C-4772-8C16-AEAB1C9BA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1769728"/>
        <c:axId val="291787904"/>
      </c:radarChart>
      <c:catAx>
        <c:axId val="291769728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787904"/>
        <c:crosses val="autoZero"/>
        <c:auto val="1"/>
        <c:lblAlgn val="ctr"/>
        <c:lblOffset val="100"/>
        <c:noMultiLvlLbl val="0"/>
      </c:catAx>
      <c:valAx>
        <c:axId val="291787904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0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769728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cap="none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/>
              <a:t>Design Factor 6 </a:t>
            </a:r>
            <a:r>
              <a:rPr lang="en-US" sz="1200" b="0" i="1"/>
              <a:t>Compliance Requirements</a:t>
            </a:r>
          </a:p>
        </c:rich>
      </c:tx>
      <c:layout>
        <c:manualLayout>
          <c:xMode val="edge"/>
          <c:yMode val="edge"/>
          <c:x val="0.23461333416514699"/>
          <c:y val="2.5731794025138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7B4-4C57-8F8C-80A56583E2E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7B4-4C57-8F8C-80A56583E2E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7B4-4C57-8F8C-80A56583E2E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/>
              <a:lstStyle/>
              <a:p>
                <a:pPr>
                  <a:defRPr lang="en-US" sz="900" b="1" i="0" u="none" strike="noStrike" kern="1200" cap="none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'DF6'!$A$7:$A$9</c:f>
              <c:strCache>
                <c:ptCount val="3"/>
                <c:pt idx="0">
                  <c:v>High</c:v>
                </c:pt>
                <c:pt idx="1">
                  <c:v>Normal</c:v>
                </c:pt>
                <c:pt idx="2">
                  <c:v>Low</c:v>
                </c:pt>
              </c:strCache>
            </c:strRef>
          </c:cat>
          <c:val>
            <c:numRef>
              <c:f>'DF6'!$B$7:$B$9</c:f>
              <c:numCache>
                <c:formatCode>0%</c:formatCode>
                <c:ptCount val="3"/>
                <c:pt idx="0">
                  <c:v>0.1</c:v>
                </c:pt>
                <c:pt idx="1">
                  <c:v>0.75</c:v>
                </c:pt>
                <c:pt idx="2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7B4-4C57-8F8C-80A56583E2E1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cap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cap="none" baseline="0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Design Factor 1 </a:t>
            </a:r>
            <a:r>
              <a:rPr lang="en-US" sz="1200" i="1"/>
              <a:t>Enterprise Strategy</a:t>
            </a:r>
          </a:p>
          <a:p>
            <a:pPr>
              <a:defRPr lang="en-US" sz="12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 (Output)</a:t>
            </a:r>
          </a:p>
        </c:rich>
      </c:tx>
      <c:layout>
        <c:manualLayout>
          <c:xMode val="edge"/>
          <c:yMode val="edge"/>
          <c:x val="0.170833906527906"/>
          <c:y val="6.5116717432002298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2D2EE"/>
            </a:solidFill>
            <a:ln w="9525" cap="flat" cmpd="sng" algn="ctr">
              <a:noFill/>
              <a:round/>
            </a:ln>
            <a:effectLst/>
          </c:spPr>
          <c:invertIfNegative val="0"/>
          <c:cat>
            <c:strRef>
              <c:f>'DF1'!$A$22:$A$61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'DF1'!$D$22:$D$61</c:f>
              <c:numCache>
                <c:formatCode>###0;[Red]\-###0</c:formatCode>
                <c:ptCount val="40"/>
                <c:pt idx="0">
                  <c:v>0</c:v>
                </c:pt>
                <c:pt idx="1">
                  <c:v>10</c:v>
                </c:pt>
                <c:pt idx="2">
                  <c:v>10</c:v>
                </c:pt>
                <c:pt idx="3">
                  <c:v>-25</c:v>
                </c:pt>
                <c:pt idx="4">
                  <c:v>10</c:v>
                </c:pt>
                <c:pt idx="5">
                  <c:v>0</c:v>
                </c:pt>
                <c:pt idx="6">
                  <c:v>0</c:v>
                </c:pt>
                <c:pt idx="7">
                  <c:v>10</c:v>
                </c:pt>
                <c:pt idx="8">
                  <c:v>-5</c:v>
                </c:pt>
                <c:pt idx="9">
                  <c:v>-5</c:v>
                </c:pt>
                <c:pt idx="10">
                  <c:v>-25</c:v>
                </c:pt>
                <c:pt idx="11">
                  <c:v>5</c:v>
                </c:pt>
                <c:pt idx="12">
                  <c:v>20</c:v>
                </c:pt>
                <c:pt idx="13">
                  <c:v>15</c:v>
                </c:pt>
                <c:pt idx="14">
                  <c:v>-20</c:v>
                </c:pt>
                <c:pt idx="15">
                  <c:v>25</c:v>
                </c:pt>
                <c:pt idx="16">
                  <c:v>15</c:v>
                </c:pt>
                <c:pt idx="17">
                  <c:v>15</c:v>
                </c:pt>
                <c:pt idx="18">
                  <c:v>0</c:v>
                </c:pt>
                <c:pt idx="19">
                  <c:v>5</c:v>
                </c:pt>
                <c:pt idx="20">
                  <c:v>-10</c:v>
                </c:pt>
                <c:pt idx="21">
                  <c:v>-10</c:v>
                </c:pt>
                <c:pt idx="22">
                  <c:v>20</c:v>
                </c:pt>
                <c:pt idx="23">
                  <c:v>10</c:v>
                </c:pt>
                <c:pt idx="24">
                  <c:v>5</c:v>
                </c:pt>
                <c:pt idx="25">
                  <c:v>5</c:v>
                </c:pt>
                <c:pt idx="26">
                  <c:v>-5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5</c:v>
                </c:pt>
                <c:pt idx="31">
                  <c:v>25</c:v>
                </c:pt>
                <c:pt idx="32">
                  <c:v>20</c:v>
                </c:pt>
                <c:pt idx="33">
                  <c:v>25</c:v>
                </c:pt>
                <c:pt idx="34">
                  <c:v>15</c:v>
                </c:pt>
                <c:pt idx="35">
                  <c:v>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DD-49EB-9E79-A5E680D637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48371840"/>
        <c:axId val="248377728"/>
      </c:barChart>
      <c:catAx>
        <c:axId val="2483718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377728"/>
        <c:crosses val="autoZero"/>
        <c:auto val="1"/>
        <c:lblAlgn val="ctr"/>
        <c:lblOffset val="100"/>
        <c:noMultiLvlLbl val="0"/>
      </c:catAx>
      <c:valAx>
        <c:axId val="248377728"/>
        <c:scaling>
          <c:orientation val="minMax"/>
          <c:max val="10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;[Red]\-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37184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6 </a:t>
            </a:r>
            <a:r>
              <a:rPr lang="en-US" sz="1200" b="0" i="1" u="none" strike="noStrike" baseline="0">
                <a:effectLst/>
              </a:rPr>
              <a:t>Compliance Requirements</a:t>
            </a:r>
            <a:endParaRPr lang="en-US" sz="1200" i="1"/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Objectives Importance</a:t>
            </a:r>
          </a:p>
        </c:rich>
      </c:tx>
      <c:layout>
        <c:manualLayout>
          <c:xMode val="edge"/>
          <c:yMode val="edge"/>
          <c:x val="0.301432829215666"/>
          <c:y val="1.0020513731953401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2D2EE">
                <a:alpha val="48000"/>
              </a:srgbClr>
            </a:solidFill>
            <a:ln>
              <a:noFill/>
            </a:ln>
            <a:effectLst/>
          </c:spPr>
          <c:invertIfNegative val="0"/>
          <c:cat>
            <c:strRef>
              <c:f>'DF6'!$A$30:$A$69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'DF6'!$D$30:$D$69</c:f>
              <c:numCache>
                <c:formatCode>0_ ;[Red]\-0\ 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0</c:v>
                </c:pt>
                <c:pt idx="4">
                  <c:v>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</c:v>
                </c:pt>
                <c:pt idx="15">
                  <c:v>0</c:v>
                </c:pt>
                <c:pt idx="16">
                  <c:v>5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5</c:v>
                </c:pt>
                <c:pt idx="34">
                  <c:v>10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5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AF-43E1-AD43-E3E45F4B8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291995008"/>
        <c:axId val="292017280"/>
      </c:barChart>
      <c:catAx>
        <c:axId val="2919950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017280"/>
        <c:crosses val="autoZero"/>
        <c:auto val="1"/>
        <c:lblAlgn val="ctr"/>
        <c:lblOffset val="100"/>
        <c:noMultiLvlLbl val="0"/>
      </c:catAx>
      <c:valAx>
        <c:axId val="292017280"/>
        <c:scaling>
          <c:orientation val="minMax"/>
          <c:max val="10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995008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6 </a:t>
            </a:r>
            <a:r>
              <a:rPr lang="en-US" sz="1200" b="0" i="1" u="none" strike="noStrike" baseline="0">
                <a:effectLst/>
              </a:rPr>
              <a:t>Compliance Requirements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</a:p>
        </c:rich>
      </c:tx>
      <c:layout>
        <c:manualLayout>
          <c:xMode val="edge"/>
          <c:yMode val="edge"/>
          <c:x val="0.17504508156475801"/>
          <c:y val="1.0514457793421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F2D2EE"/>
            </a:solidFill>
            <a:ln>
              <a:noFill/>
            </a:ln>
            <a:effectLst/>
          </c:spPr>
          <c:cat>
            <c:strRef>
              <c:f>'DF6'!$A$30:$A$69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'DF6'!$D$30:$D$69</c:f>
              <c:numCache>
                <c:formatCode>0_ ;[Red]\-0\ 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0</c:v>
                </c:pt>
                <c:pt idx="4">
                  <c:v>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</c:v>
                </c:pt>
                <c:pt idx="15">
                  <c:v>0</c:v>
                </c:pt>
                <c:pt idx="16">
                  <c:v>5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5</c:v>
                </c:pt>
                <c:pt idx="34">
                  <c:v>10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5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B5-459A-A1FB-BF633E35C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066432"/>
        <c:axId val="292067968"/>
      </c:radarChart>
      <c:catAx>
        <c:axId val="29206643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067968"/>
        <c:crosses val="autoZero"/>
        <c:auto val="1"/>
        <c:lblAlgn val="ctr"/>
        <c:lblOffset val="100"/>
        <c:noMultiLvlLbl val="0"/>
      </c:catAx>
      <c:valAx>
        <c:axId val="292067968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0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066432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solidFill>
                  <a:sysClr val="windowText" lastClr="000000"/>
                </a:solidFill>
              </a:rPr>
              <a:t>Design Factor 7 </a:t>
            </a:r>
            <a:r>
              <a:rPr lang="en-US" sz="1200" i="1">
                <a:solidFill>
                  <a:sysClr val="windowText" lastClr="000000"/>
                </a:solidFill>
              </a:rPr>
              <a:t>Role of IT</a:t>
            </a:r>
            <a:r>
              <a:rPr lang="en-US" sz="1200">
                <a:solidFill>
                  <a:sysClr val="windowText" lastClr="000000"/>
                </a:solidFill>
              </a:rPr>
              <a:t> (Input)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49CD-4494-9352-CEA10D6B19D8}"/>
              </c:ext>
            </c:extLst>
          </c:dPt>
          <c:dPt>
            <c:idx val="1"/>
            <c:invertIfNegative val="0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49CD-4494-9352-CEA10D6B19D8}"/>
              </c:ext>
            </c:extLst>
          </c:dPt>
          <c:dPt>
            <c:idx val="2"/>
            <c:invertIfNegative val="0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49CD-4494-9352-CEA10D6B19D8}"/>
              </c:ext>
            </c:extLst>
          </c:dPt>
          <c:dPt>
            <c:idx val="3"/>
            <c:invertIfNegative val="0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49CD-4494-9352-CEA10D6B19D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'DF7'!$A$6:$A$9</c:f>
              <c:strCache>
                <c:ptCount val="4"/>
                <c:pt idx="0">
                  <c:v>Support</c:v>
                </c:pt>
                <c:pt idx="1">
                  <c:v>Factory</c:v>
                </c:pt>
                <c:pt idx="2">
                  <c:v>Turnaround</c:v>
                </c:pt>
                <c:pt idx="3">
                  <c:v>Strategic</c:v>
                </c:pt>
              </c:strCache>
            </c:strRef>
          </c:cat>
          <c:val>
            <c:numRef>
              <c:f>'DF7'!$B$6:$B$9</c:f>
              <c:numCache>
                <c:formatCode>0</c:formatCode>
                <c:ptCount val="4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CD-4494-9352-CEA10D6B1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92305920"/>
        <c:axId val="292311808"/>
      </c:barChart>
      <c:catAx>
        <c:axId val="2923059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311808"/>
        <c:crosses val="autoZero"/>
        <c:auto val="1"/>
        <c:lblAlgn val="ctr"/>
        <c:lblOffset val="100"/>
        <c:noMultiLvlLbl val="0"/>
      </c:catAx>
      <c:valAx>
        <c:axId val="292311808"/>
        <c:scaling>
          <c:orientation val="minMax"/>
          <c:max val="5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30592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7 </a:t>
            </a:r>
            <a:r>
              <a:rPr lang="en-US" sz="1200" b="0" i="1" u="none" strike="noStrike" baseline="0">
                <a:effectLst/>
              </a:rPr>
              <a:t>Role of IT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</a:p>
        </c:rich>
      </c:tx>
      <c:layout>
        <c:manualLayout>
          <c:xMode val="edge"/>
          <c:yMode val="edge"/>
          <c:x val="0.14456657980208301"/>
          <c:y val="3.872819297788940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0086611115716494E-2"/>
          <c:y val="0.14739681894551501"/>
          <c:w val="0.845278615917473"/>
          <c:h val="0.8317530197622350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2D2EE">
                <a:alpha val="48000"/>
              </a:srgbClr>
            </a:solidFill>
            <a:ln>
              <a:noFill/>
            </a:ln>
            <a:effectLst/>
          </c:spPr>
          <c:invertIfNegative val="0"/>
          <c:cat>
            <c:strRef>
              <c:f>'DF7'!$A$32:$A$71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'DF7'!$D$32:$D$71</c:f>
              <c:numCache>
                <c:formatCode>0_ ;[Red]\-0\ 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77-4605-946B-8E86775DD3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92360960"/>
        <c:axId val="292362496"/>
      </c:barChart>
      <c:catAx>
        <c:axId val="2923609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362496"/>
        <c:crosses val="autoZero"/>
        <c:auto val="1"/>
        <c:lblAlgn val="ctr"/>
        <c:lblOffset val="100"/>
        <c:noMultiLvlLbl val="0"/>
      </c:catAx>
      <c:valAx>
        <c:axId val="292362496"/>
        <c:scaling>
          <c:orientation val="minMax"/>
          <c:max val="10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36096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Design Factor 7 </a:t>
            </a:r>
            <a:r>
              <a:rPr lang="en-US" sz="1200" i="1"/>
              <a:t>Role of IT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</a:p>
        </c:rich>
      </c:tx>
      <c:layout>
        <c:manualLayout>
          <c:xMode val="edge"/>
          <c:yMode val="edge"/>
          <c:x val="0.18163423506533799"/>
          <c:y val="2.03283815480844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F2D2EE"/>
            </a:solidFill>
            <a:ln>
              <a:noFill/>
            </a:ln>
            <a:effectLst/>
          </c:spPr>
          <c:cat>
            <c:strRef>
              <c:f>'DF7'!$A$32:$A$71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'DF7'!$D$32:$D$71</c:f>
              <c:numCache>
                <c:formatCode>0_ ;[Red]\-0\ 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4E-4EB0-AE57-D2B7C1D34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399360"/>
        <c:axId val="292409344"/>
      </c:radarChart>
      <c:catAx>
        <c:axId val="29239936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409344"/>
        <c:crosses val="autoZero"/>
        <c:auto val="1"/>
        <c:lblAlgn val="ctr"/>
        <c:lblOffset val="100"/>
        <c:noMultiLvlLbl val="0"/>
      </c:catAx>
      <c:valAx>
        <c:axId val="292409344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0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39936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cap="none" baseline="0"/>
              <a:t>Design Factor 8 </a:t>
            </a:r>
            <a:r>
              <a:rPr lang="en-US" sz="1200" b="0" i="1" cap="none" baseline="0"/>
              <a:t>IT Sourcing Model</a:t>
            </a:r>
            <a:r>
              <a:rPr lang="en-US" sz="1200" b="0" cap="none" baseline="0"/>
              <a:t> (Input) </a:t>
            </a:r>
          </a:p>
        </c:rich>
      </c:tx>
      <c:layout>
        <c:manualLayout>
          <c:xMode val="edge"/>
          <c:yMode val="edge"/>
          <c:x val="0.25563756182976"/>
          <c:y val="1.230033505337859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6BB-4A39-B024-F158DF9D04A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6BB-4A39-B024-F158DF9D04A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6BB-4A39-B024-F158DF9D04A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'DF8'!$A$6:$A$8</c:f>
              <c:strCache>
                <c:ptCount val="3"/>
                <c:pt idx="0">
                  <c:v>Outsourcing</c:v>
                </c:pt>
                <c:pt idx="1">
                  <c:v>Cloud</c:v>
                </c:pt>
                <c:pt idx="2">
                  <c:v>Insourced</c:v>
                </c:pt>
              </c:strCache>
            </c:strRef>
          </c:cat>
          <c:val>
            <c:numRef>
              <c:f>'DF8'!$B$6:$B$8</c:f>
              <c:numCache>
                <c:formatCode>0%</c:formatCode>
                <c:ptCount val="3"/>
                <c:pt idx="0">
                  <c:v>0.15</c:v>
                </c:pt>
                <c:pt idx="1">
                  <c:v>0</c:v>
                </c:pt>
                <c:pt idx="2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6BB-4A39-B024-F158DF9D04A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8 </a:t>
            </a:r>
            <a:r>
              <a:rPr lang="en-US" sz="1200" b="0" i="1" u="none" strike="noStrike" baseline="0">
                <a:effectLst/>
              </a:rPr>
              <a:t>Sourcing Model for IT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</a:p>
        </c:rich>
      </c:tx>
      <c:layout>
        <c:manualLayout>
          <c:xMode val="edge"/>
          <c:yMode val="edge"/>
          <c:x val="0.206656495918387"/>
          <c:y val="4.5567764232227602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9934488802845696E-2"/>
          <c:y val="0.18243637898852999"/>
          <c:w val="0.86489176215677199"/>
          <c:h val="0.7964146846450349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2D2EE">
                <a:alpha val="48000"/>
              </a:srgbClr>
            </a:solidFill>
            <a:ln>
              <a:noFill/>
            </a:ln>
            <a:effectLst/>
          </c:spPr>
          <c:invertIfNegative val="0"/>
          <c:cat>
            <c:strRef>
              <c:f>'DF8'!$A$32:$A$71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'DF8'!$D$32:$D$71</c:f>
              <c:numCache>
                <c:formatCode>0_ ;[Red]\-0\ 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-25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-50</c:v>
                </c:pt>
                <c:pt idx="14">
                  <c:v>-50</c:v>
                </c:pt>
                <c:pt idx="15">
                  <c:v>0</c:v>
                </c:pt>
                <c:pt idx="16">
                  <c:v>-30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-45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AE-4DC6-AF51-02EA31CE0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91252480"/>
        <c:axId val="291295232"/>
      </c:barChart>
      <c:catAx>
        <c:axId val="2912524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295232"/>
        <c:crosses val="autoZero"/>
        <c:auto val="1"/>
        <c:lblAlgn val="ctr"/>
        <c:lblOffset val="100"/>
        <c:noMultiLvlLbl val="0"/>
      </c:catAx>
      <c:valAx>
        <c:axId val="291295232"/>
        <c:scaling>
          <c:orientation val="minMax"/>
          <c:max val="10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25248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8 </a:t>
            </a:r>
            <a:r>
              <a:rPr lang="en-US" sz="1200" b="0" i="1" u="none" strike="noStrike" baseline="0">
                <a:effectLst/>
              </a:rPr>
              <a:t>Sourcing Model for IT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 Management Objectives Importance </a:t>
            </a:r>
          </a:p>
        </c:rich>
      </c:tx>
      <c:layout>
        <c:manualLayout>
          <c:xMode val="edge"/>
          <c:yMode val="edge"/>
          <c:x val="0.17723551747140301"/>
          <c:y val="4.0438546714140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F2D2EE"/>
            </a:solidFill>
            <a:ln>
              <a:noFill/>
            </a:ln>
            <a:effectLst/>
          </c:spPr>
          <c:cat>
            <c:strRef>
              <c:f>'DF8'!$A$32:$A$71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'DF8'!$D$32:$D$71</c:f>
              <c:numCache>
                <c:formatCode>0_ ;[Red]\-0\ 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-25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-50</c:v>
                </c:pt>
                <c:pt idx="14">
                  <c:v>-50</c:v>
                </c:pt>
                <c:pt idx="15">
                  <c:v>0</c:v>
                </c:pt>
                <c:pt idx="16">
                  <c:v>-30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-45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EC-46C5-837A-34F5624C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1307520"/>
        <c:axId val="291309056"/>
      </c:radarChart>
      <c:catAx>
        <c:axId val="29130752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309056"/>
        <c:crosses val="autoZero"/>
        <c:auto val="1"/>
        <c:lblAlgn val="ctr"/>
        <c:lblOffset val="100"/>
        <c:noMultiLvlLbl val="0"/>
      </c:catAx>
      <c:valAx>
        <c:axId val="291309056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0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30752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cap="none" baseline="0"/>
              <a:t>Design Factor 9 </a:t>
            </a:r>
            <a:r>
              <a:rPr lang="en-US" sz="1200" b="0" i="1" cap="none" baseline="0"/>
              <a:t>IT Implementation Methods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AA7-4C5E-84D9-A436F42064D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AA7-4C5E-84D9-A436F42064D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7AA7-4C5E-84D9-A436F42064D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'DF9'!$A$6:$A$8</c:f>
              <c:strCache>
                <c:ptCount val="3"/>
                <c:pt idx="0">
                  <c:v>Agile</c:v>
                </c:pt>
                <c:pt idx="1">
                  <c:v>DevOps</c:v>
                </c:pt>
                <c:pt idx="2">
                  <c:v>Traditional</c:v>
                </c:pt>
              </c:strCache>
            </c:strRef>
          </c:cat>
          <c:val>
            <c:numRef>
              <c:f>'DF9'!$B$6:$B$8</c:f>
              <c:numCache>
                <c:formatCode>0%</c:formatCode>
                <c:ptCount val="3"/>
                <c:pt idx="0">
                  <c:v>0.2</c:v>
                </c:pt>
                <c:pt idx="1">
                  <c:v>0</c:v>
                </c:pt>
                <c:pt idx="2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AA7-4C5E-84D9-A436F42064D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9  </a:t>
            </a:r>
            <a:r>
              <a:rPr lang="en-US" sz="1200" b="0" i="1" u="none" strike="noStrike" baseline="0">
                <a:effectLst/>
              </a:rPr>
              <a:t>IT Implementation Methods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</a:p>
        </c:rich>
      </c:tx>
      <c:layout>
        <c:manualLayout>
          <c:xMode val="edge"/>
          <c:yMode val="edge"/>
          <c:x val="0.116518856404488"/>
          <c:y val="5.4535981215530202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1845191649894793E-2"/>
          <c:y val="0.211552086373787"/>
          <c:w val="0.861200426177545"/>
          <c:h val="0.7669942821529419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2D2EE">
                <a:alpha val="48000"/>
              </a:srgbClr>
            </a:solidFill>
            <a:ln>
              <a:noFill/>
            </a:ln>
            <a:effectLst/>
          </c:spPr>
          <c:invertIfNegative val="0"/>
          <c:cat>
            <c:strRef>
              <c:f>'DF9'!$A$28:$A$67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'DF9'!$D$28:$D$67</c:f>
              <c:numCache>
                <c:formatCode>0_ ;[Red]\-0\ 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-10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-5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-5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-5</c:v>
                </c:pt>
                <c:pt idx="26">
                  <c:v>0</c:v>
                </c:pt>
                <c:pt idx="27">
                  <c:v>0</c:v>
                </c:pt>
                <c:pt idx="28">
                  <c:v>-5</c:v>
                </c:pt>
                <c:pt idx="29">
                  <c:v>5</c:v>
                </c:pt>
                <c:pt idx="30">
                  <c:v>-15</c:v>
                </c:pt>
                <c:pt idx="31">
                  <c:v>-5</c:v>
                </c:pt>
                <c:pt idx="32">
                  <c:v>-5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20-4856-95FE-60E3B993CB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293212160"/>
        <c:axId val="293213696"/>
      </c:barChart>
      <c:catAx>
        <c:axId val="29321216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213696"/>
        <c:crosses val="autoZero"/>
        <c:auto val="1"/>
        <c:lblAlgn val="ctr"/>
        <c:lblOffset val="100"/>
        <c:noMultiLvlLbl val="0"/>
      </c:catAx>
      <c:valAx>
        <c:axId val="293213696"/>
        <c:scaling>
          <c:orientation val="minMax"/>
          <c:max val="10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21216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baseline="0">
                <a:solidFill>
                  <a:schemeClr val="bg2">
                    <a:lumMod val="50000"/>
                  </a:schemeClr>
                </a:solidFill>
                <a:effectLst/>
              </a:rPr>
              <a:t>Design Factor 1 </a:t>
            </a:r>
            <a:r>
              <a:rPr lang="en-US" sz="1200" b="0" i="1" baseline="0">
                <a:solidFill>
                  <a:schemeClr val="bg2">
                    <a:lumMod val="50000"/>
                  </a:schemeClr>
                </a:solidFill>
                <a:effectLst/>
              </a:rPr>
              <a:t>Enterprise Strategy</a:t>
            </a:r>
            <a:endParaRPr lang="en-GB" sz="1200" i="1">
              <a:solidFill>
                <a:schemeClr val="bg2">
                  <a:lumMod val="50000"/>
                </a:schemeClr>
              </a:solidFill>
              <a:effectLst/>
            </a:endParaRPr>
          </a:p>
          <a:p>
            <a:pPr>
              <a:defRPr lang="en-US" sz="1200" b="0" i="0" u="none" strike="noStrike" kern="1200" spc="0" baseline="0">
                <a:solidFill>
                  <a:schemeClr val="bg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baseline="0">
                <a:solidFill>
                  <a:schemeClr val="bg2">
                    <a:lumMod val="50000"/>
                  </a:schemeClr>
                </a:solidFill>
                <a:effectLst/>
              </a:rPr>
              <a:t>Resulting Governance/Management Objectives Importance (Output)</a:t>
            </a:r>
            <a:endParaRPr lang="en-GB" sz="1200">
              <a:solidFill>
                <a:schemeClr val="bg2">
                  <a:lumMod val="50000"/>
                </a:schemeClr>
              </a:solidFill>
              <a:effectLst/>
            </a:endParaRPr>
          </a:p>
        </c:rich>
      </c:tx>
      <c:layout>
        <c:manualLayout>
          <c:xMode val="edge"/>
          <c:yMode val="edge"/>
          <c:x val="0.143330774217544"/>
          <c:y val="6.6823875241052702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F2D2EE">
                <a:alpha val="75000"/>
              </a:srgb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cat>
            <c:strRef>
              <c:f>'DF1'!$A$22:$A$61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'DF1'!$D$22:$D$61</c:f>
              <c:numCache>
                <c:formatCode>###0;[Red]\-###0</c:formatCode>
                <c:ptCount val="40"/>
                <c:pt idx="0">
                  <c:v>0</c:v>
                </c:pt>
                <c:pt idx="1">
                  <c:v>10</c:v>
                </c:pt>
                <c:pt idx="2">
                  <c:v>10</c:v>
                </c:pt>
                <c:pt idx="3">
                  <c:v>-25</c:v>
                </c:pt>
                <c:pt idx="4">
                  <c:v>10</c:v>
                </c:pt>
                <c:pt idx="5">
                  <c:v>0</c:v>
                </c:pt>
                <c:pt idx="6">
                  <c:v>0</c:v>
                </c:pt>
                <c:pt idx="7">
                  <c:v>10</c:v>
                </c:pt>
                <c:pt idx="8">
                  <c:v>-5</c:v>
                </c:pt>
                <c:pt idx="9">
                  <c:v>-5</c:v>
                </c:pt>
                <c:pt idx="10">
                  <c:v>-25</c:v>
                </c:pt>
                <c:pt idx="11">
                  <c:v>5</c:v>
                </c:pt>
                <c:pt idx="12">
                  <c:v>20</c:v>
                </c:pt>
                <c:pt idx="13">
                  <c:v>15</c:v>
                </c:pt>
                <c:pt idx="14">
                  <c:v>-20</c:v>
                </c:pt>
                <c:pt idx="15">
                  <c:v>25</c:v>
                </c:pt>
                <c:pt idx="16">
                  <c:v>15</c:v>
                </c:pt>
                <c:pt idx="17">
                  <c:v>15</c:v>
                </c:pt>
                <c:pt idx="18">
                  <c:v>0</c:v>
                </c:pt>
                <c:pt idx="19">
                  <c:v>5</c:v>
                </c:pt>
                <c:pt idx="20">
                  <c:v>-10</c:v>
                </c:pt>
                <c:pt idx="21">
                  <c:v>-10</c:v>
                </c:pt>
                <c:pt idx="22">
                  <c:v>20</c:v>
                </c:pt>
                <c:pt idx="23">
                  <c:v>10</c:v>
                </c:pt>
                <c:pt idx="24">
                  <c:v>5</c:v>
                </c:pt>
                <c:pt idx="25">
                  <c:v>5</c:v>
                </c:pt>
                <c:pt idx="26">
                  <c:v>-5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5</c:v>
                </c:pt>
                <c:pt idx="31">
                  <c:v>25</c:v>
                </c:pt>
                <c:pt idx="32">
                  <c:v>20</c:v>
                </c:pt>
                <c:pt idx="33">
                  <c:v>25</c:v>
                </c:pt>
                <c:pt idx="34">
                  <c:v>15</c:v>
                </c:pt>
                <c:pt idx="35">
                  <c:v>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F4-4977-AF2C-D7ACE8BD49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8861056"/>
        <c:axId val="248862592"/>
      </c:radarChart>
      <c:catAx>
        <c:axId val="248861056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862592"/>
        <c:crosses val="autoZero"/>
        <c:auto val="1"/>
        <c:lblAlgn val="ctr"/>
        <c:lblOffset val="100"/>
        <c:noMultiLvlLbl val="0"/>
      </c:catAx>
      <c:valAx>
        <c:axId val="248862592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;[Red]\-###0" sourceLinked="1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861056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9  </a:t>
            </a:r>
            <a:r>
              <a:rPr lang="en-US" sz="1200" b="0" i="1" u="none" strike="noStrike" baseline="0">
                <a:effectLst/>
              </a:rPr>
              <a:t>IT Implementation Methods</a:t>
            </a:r>
            <a:endParaRPr lang="en-US" sz="1200" i="1"/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</a:p>
        </c:rich>
      </c:tx>
      <c:layout>
        <c:manualLayout>
          <c:xMode val="edge"/>
          <c:yMode val="edge"/>
          <c:x val="0.19336526493098899"/>
          <c:y val="3.121113155624739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F2D2EE"/>
            </a:solidFill>
            <a:ln>
              <a:noFill/>
            </a:ln>
            <a:effectLst/>
          </c:spPr>
          <c:cat>
            <c:strRef>
              <c:f>'DF9'!$A$28:$A$67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'DF9'!$D$28:$D$67</c:f>
              <c:numCache>
                <c:formatCode>0_ ;[Red]\-0\ 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-10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-5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-5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-5</c:v>
                </c:pt>
                <c:pt idx="26">
                  <c:v>0</c:v>
                </c:pt>
                <c:pt idx="27">
                  <c:v>0</c:v>
                </c:pt>
                <c:pt idx="28">
                  <c:v>-5</c:v>
                </c:pt>
                <c:pt idx="29">
                  <c:v>5</c:v>
                </c:pt>
                <c:pt idx="30">
                  <c:v>-15</c:v>
                </c:pt>
                <c:pt idx="31">
                  <c:v>-5</c:v>
                </c:pt>
                <c:pt idx="32">
                  <c:v>-5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43-4121-BA1B-42511C39E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3250560"/>
        <c:axId val="293252096"/>
      </c:radarChart>
      <c:catAx>
        <c:axId val="29325056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252096"/>
        <c:crosses val="autoZero"/>
        <c:auto val="1"/>
        <c:lblAlgn val="ctr"/>
        <c:lblOffset val="100"/>
        <c:noMultiLvlLbl val="0"/>
      </c:catAx>
      <c:valAx>
        <c:axId val="293252096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0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25056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cap="none" baseline="0"/>
              <a:t>Design Factor 10 </a:t>
            </a:r>
            <a:r>
              <a:rPr lang="en-US" sz="1200" b="0" i="1" cap="none" baseline="0"/>
              <a:t>Technology Adoption Strategy</a:t>
            </a:r>
          </a:p>
        </c:rich>
      </c:tx>
      <c:layout>
        <c:manualLayout>
          <c:xMode val="edge"/>
          <c:yMode val="edge"/>
          <c:x val="0.17093327574936201"/>
          <c:y val="3.348186337314629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99F-431B-9A90-B79C8824A50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99F-431B-9A90-B79C8824A50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99F-431B-9A90-B79C8824A5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'DF10'!$A$6:$A$8</c:f>
              <c:strCache>
                <c:ptCount val="3"/>
                <c:pt idx="0">
                  <c:v>First mover</c:v>
                </c:pt>
                <c:pt idx="1">
                  <c:v>Follower</c:v>
                </c:pt>
                <c:pt idx="2">
                  <c:v>Slow adopter</c:v>
                </c:pt>
              </c:strCache>
            </c:strRef>
          </c:cat>
          <c:val>
            <c:numRef>
              <c:f>'DF10'!$B$6:$B$8</c:f>
              <c:numCache>
                <c:formatCode>0%</c:formatCode>
                <c:ptCount val="3"/>
                <c:pt idx="0">
                  <c:v>0.15</c:v>
                </c:pt>
                <c:pt idx="1">
                  <c:v>0.15</c:v>
                </c:pt>
                <c:pt idx="2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99F-431B-9A90-B79C8824A50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10 </a:t>
            </a:r>
            <a:r>
              <a:rPr lang="en-US" sz="1200" b="0" i="1" u="none" strike="noStrike" baseline="0">
                <a:effectLst/>
              </a:rPr>
              <a:t>Technology Adoption Strategy</a:t>
            </a:r>
            <a:endParaRPr lang="en-US" sz="1200" i="1"/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</a:p>
        </c:rich>
      </c:tx>
      <c:layout>
        <c:manualLayout>
          <c:xMode val="edge"/>
          <c:yMode val="edge"/>
          <c:x val="0.15466916637942399"/>
          <c:y val="4.042366178713589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0332812600921599E-2"/>
          <c:y val="0.195219600574772"/>
          <c:w val="0.86412223016518597"/>
          <c:h val="0.7827044690109310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2D2EE">
                <a:alpha val="48000"/>
              </a:srgbClr>
            </a:solidFill>
            <a:ln>
              <a:noFill/>
            </a:ln>
            <a:effectLst/>
          </c:spPr>
          <c:invertIfNegative val="0"/>
          <c:cat>
            <c:strRef>
              <c:f>'DF10'!$A$22:$A$61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'DF10'!$D$22:$D$61</c:f>
              <c:numCache>
                <c:formatCode>0_ ;[Red]\-0\ </c:formatCode>
                <c:ptCount val="40"/>
                <c:pt idx="0">
                  <c:v>-20</c:v>
                </c:pt>
                <c:pt idx="1">
                  <c:v>-20</c:v>
                </c:pt>
                <c:pt idx="2">
                  <c:v>0</c:v>
                </c:pt>
                <c:pt idx="3">
                  <c:v>-15</c:v>
                </c:pt>
                <c:pt idx="4">
                  <c:v>0</c:v>
                </c:pt>
                <c:pt idx="5">
                  <c:v>-15</c:v>
                </c:pt>
                <c:pt idx="6">
                  <c:v>-30</c:v>
                </c:pt>
                <c:pt idx="7">
                  <c:v>0</c:v>
                </c:pt>
                <c:pt idx="8">
                  <c:v>-40</c:v>
                </c:pt>
                <c:pt idx="9">
                  <c:v>-35</c:v>
                </c:pt>
                <c:pt idx="10">
                  <c:v>-20</c:v>
                </c:pt>
                <c:pt idx="11">
                  <c:v>0</c:v>
                </c:pt>
                <c:pt idx="12">
                  <c:v>-15</c:v>
                </c:pt>
                <c:pt idx="13">
                  <c:v>-20</c:v>
                </c:pt>
                <c:pt idx="14">
                  <c:v>-15</c:v>
                </c:pt>
                <c:pt idx="15">
                  <c:v>-20</c:v>
                </c:pt>
                <c:pt idx="16">
                  <c:v>-20</c:v>
                </c:pt>
                <c:pt idx="17">
                  <c:v>0</c:v>
                </c:pt>
                <c:pt idx="18">
                  <c:v>-30</c:v>
                </c:pt>
                <c:pt idx="19">
                  <c:v>-30</c:v>
                </c:pt>
                <c:pt idx="20">
                  <c:v>-35</c:v>
                </c:pt>
                <c:pt idx="21">
                  <c:v>-35</c:v>
                </c:pt>
                <c:pt idx="22">
                  <c:v>-20</c:v>
                </c:pt>
                <c:pt idx="23">
                  <c:v>-25</c:v>
                </c:pt>
                <c:pt idx="24">
                  <c:v>-30</c:v>
                </c:pt>
                <c:pt idx="25">
                  <c:v>-35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-35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05-4B2D-A426-B27CF09B5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93168256"/>
        <c:axId val="293169792"/>
      </c:barChart>
      <c:catAx>
        <c:axId val="2931682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169792"/>
        <c:crosses val="autoZero"/>
        <c:auto val="1"/>
        <c:lblAlgn val="ctr"/>
        <c:lblOffset val="100"/>
        <c:noMultiLvlLbl val="0"/>
      </c:catAx>
      <c:valAx>
        <c:axId val="293169792"/>
        <c:scaling>
          <c:orientation val="minMax"/>
          <c:max val="10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168256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10 </a:t>
            </a:r>
            <a:r>
              <a:rPr lang="en-US" sz="1200" b="0" i="1" u="none" strike="noStrike" baseline="0">
                <a:effectLst/>
              </a:rPr>
              <a:t>Technology Adoption Strategy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</a:p>
        </c:rich>
      </c:tx>
      <c:layout>
        <c:manualLayout>
          <c:xMode val="edge"/>
          <c:yMode val="edge"/>
          <c:x val="0.175448921533396"/>
          <c:y val="5.086131233505229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F2D2EE"/>
            </a:solidFill>
            <a:ln>
              <a:noFill/>
            </a:ln>
            <a:effectLst/>
          </c:spPr>
          <c:cat>
            <c:strRef>
              <c:f>'DF10'!$A$22:$A$61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'DF10'!$D$22:$D$61</c:f>
              <c:numCache>
                <c:formatCode>0_ ;[Red]\-0\ </c:formatCode>
                <c:ptCount val="40"/>
                <c:pt idx="0">
                  <c:v>-20</c:v>
                </c:pt>
                <c:pt idx="1">
                  <c:v>-20</c:v>
                </c:pt>
                <c:pt idx="2">
                  <c:v>0</c:v>
                </c:pt>
                <c:pt idx="3">
                  <c:v>-15</c:v>
                </c:pt>
                <c:pt idx="4">
                  <c:v>0</c:v>
                </c:pt>
                <c:pt idx="5">
                  <c:v>-15</c:v>
                </c:pt>
                <c:pt idx="6">
                  <c:v>-30</c:v>
                </c:pt>
                <c:pt idx="7">
                  <c:v>0</c:v>
                </c:pt>
                <c:pt idx="8">
                  <c:v>-40</c:v>
                </c:pt>
                <c:pt idx="9">
                  <c:v>-35</c:v>
                </c:pt>
                <c:pt idx="10">
                  <c:v>-20</c:v>
                </c:pt>
                <c:pt idx="11">
                  <c:v>0</c:v>
                </c:pt>
                <c:pt idx="12">
                  <c:v>-15</c:v>
                </c:pt>
                <c:pt idx="13">
                  <c:v>-20</c:v>
                </c:pt>
                <c:pt idx="14">
                  <c:v>-15</c:v>
                </c:pt>
                <c:pt idx="15">
                  <c:v>-20</c:v>
                </c:pt>
                <c:pt idx="16">
                  <c:v>-20</c:v>
                </c:pt>
                <c:pt idx="17">
                  <c:v>0</c:v>
                </c:pt>
                <c:pt idx="18">
                  <c:v>-30</c:v>
                </c:pt>
                <c:pt idx="19">
                  <c:v>-30</c:v>
                </c:pt>
                <c:pt idx="20">
                  <c:v>-35</c:v>
                </c:pt>
                <c:pt idx="21">
                  <c:v>-35</c:v>
                </c:pt>
                <c:pt idx="22">
                  <c:v>-20</c:v>
                </c:pt>
                <c:pt idx="23">
                  <c:v>-25</c:v>
                </c:pt>
                <c:pt idx="24">
                  <c:v>-30</c:v>
                </c:pt>
                <c:pt idx="25">
                  <c:v>-35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-35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56-4501-BD78-BEAF1CD5C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3612160"/>
        <c:axId val="293618048"/>
      </c:radarChart>
      <c:catAx>
        <c:axId val="29361216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618048"/>
        <c:crosses val="autoZero"/>
        <c:auto val="1"/>
        <c:lblAlgn val="ctr"/>
        <c:lblOffset val="100"/>
        <c:noMultiLvlLbl val="0"/>
      </c:catAx>
      <c:valAx>
        <c:axId val="293618048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0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61216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solidFill>
                  <a:sysClr val="windowText" lastClr="000000"/>
                </a:solidFill>
              </a:rPr>
              <a:t>Governance and Management Objectives Importance (All Design Factors)</a:t>
            </a:r>
          </a:p>
        </c:rich>
      </c:tx>
      <c:layout>
        <c:manualLayout>
          <c:xMode val="edge"/>
          <c:yMode val="edge"/>
          <c:x val="0.144734493612864"/>
          <c:y val="8.2840232826714207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60000"/>
                <a:lumOff val="40000"/>
              </a:schemeClr>
            </a:soli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dLbls>
            <c:numFmt formatCode="#,##0_ ;[Red]\-#,##0\ 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'DF10'!$A$22:$A$61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Canvas!$Q$6:$Q$45</c:f>
              <c:numCache>
                <c:formatCode>General</c:formatCode>
                <c:ptCount val="40"/>
                <c:pt idx="0">
                  <c:v>-10</c:v>
                </c:pt>
                <c:pt idx="1">
                  <c:v>35</c:v>
                </c:pt>
                <c:pt idx="2">
                  <c:v>5</c:v>
                </c:pt>
                <c:pt idx="3">
                  <c:v>-15</c:v>
                </c:pt>
                <c:pt idx="4">
                  <c:v>-15</c:v>
                </c:pt>
                <c:pt idx="5">
                  <c:v>10</c:v>
                </c:pt>
                <c:pt idx="6">
                  <c:v>-25</c:v>
                </c:pt>
                <c:pt idx="7">
                  <c:v>30</c:v>
                </c:pt>
                <c:pt idx="8">
                  <c:v>20</c:v>
                </c:pt>
                <c:pt idx="9">
                  <c:v>0</c:v>
                </c:pt>
                <c:pt idx="10">
                  <c:v>-30</c:v>
                </c:pt>
                <c:pt idx="11">
                  <c:v>-5</c:v>
                </c:pt>
                <c:pt idx="12">
                  <c:v>20</c:v>
                </c:pt>
                <c:pt idx="13">
                  <c:v>-15</c:v>
                </c:pt>
                <c:pt idx="14">
                  <c:v>-45</c:v>
                </c:pt>
                <c:pt idx="15">
                  <c:v>45</c:v>
                </c:pt>
                <c:pt idx="16">
                  <c:v>50</c:v>
                </c:pt>
                <c:pt idx="17">
                  <c:v>95</c:v>
                </c:pt>
                <c:pt idx="18">
                  <c:v>20</c:v>
                </c:pt>
                <c:pt idx="19">
                  <c:v>35</c:v>
                </c:pt>
                <c:pt idx="20">
                  <c:v>-5</c:v>
                </c:pt>
                <c:pt idx="21">
                  <c:v>25</c:v>
                </c:pt>
                <c:pt idx="22">
                  <c:v>75</c:v>
                </c:pt>
                <c:pt idx="23">
                  <c:v>-20</c:v>
                </c:pt>
                <c:pt idx="24">
                  <c:v>80</c:v>
                </c:pt>
                <c:pt idx="25">
                  <c:v>30</c:v>
                </c:pt>
                <c:pt idx="26">
                  <c:v>5</c:v>
                </c:pt>
                <c:pt idx="27">
                  <c:v>75</c:v>
                </c:pt>
                <c:pt idx="28">
                  <c:v>95</c:v>
                </c:pt>
                <c:pt idx="29">
                  <c:v>70</c:v>
                </c:pt>
                <c:pt idx="30">
                  <c:v>65</c:v>
                </c:pt>
                <c:pt idx="31">
                  <c:v>65</c:v>
                </c:pt>
                <c:pt idx="32">
                  <c:v>0</c:v>
                </c:pt>
                <c:pt idx="33">
                  <c:v>100</c:v>
                </c:pt>
                <c:pt idx="34">
                  <c:v>75</c:v>
                </c:pt>
                <c:pt idx="35">
                  <c:v>50</c:v>
                </c:pt>
                <c:pt idx="36">
                  <c:v>-15</c:v>
                </c:pt>
                <c:pt idx="37">
                  <c:v>5</c:v>
                </c:pt>
                <c:pt idx="38">
                  <c:v>-10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61-4906-ADC5-94B12CB3B4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"/>
        <c:axId val="292685312"/>
        <c:axId val="292686848"/>
      </c:barChart>
      <c:catAx>
        <c:axId val="2926853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686848"/>
        <c:crosses val="autoZero"/>
        <c:auto val="1"/>
        <c:lblAlgn val="ctr"/>
        <c:lblOffset val="100"/>
        <c:noMultiLvlLbl val="0"/>
      </c:catAx>
      <c:valAx>
        <c:axId val="292686848"/>
        <c:scaling>
          <c:orientation val="minMax"/>
          <c:max val="10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6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 i="0" u="none" strike="noStrike" baseline="0">
                <a:effectLst/>
              </a:rPr>
              <a:t>Design Factor 1 </a:t>
            </a:r>
            <a:r>
              <a:rPr lang="en-US" sz="1600" b="0" i="1" u="none" strike="noStrike" baseline="0">
                <a:effectLst/>
              </a:rPr>
              <a:t>Enterprise Strategy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Resulting Governance/Management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Objectives Importance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7030A0">
                <a:alpha val="48000"/>
              </a:srgbClr>
            </a:solidFill>
            <a:ln>
              <a:noFill/>
            </a:ln>
            <a:effectLst/>
          </c:spPr>
          <c:cat>
            <c:strRef>
              <c:f>'DF1'!$A$22:$A$61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'DF1'!$D$22:$D$61</c:f>
              <c:numCache>
                <c:formatCode>###0;[Red]\-###0</c:formatCode>
                <c:ptCount val="40"/>
                <c:pt idx="0">
                  <c:v>0</c:v>
                </c:pt>
                <c:pt idx="1">
                  <c:v>10</c:v>
                </c:pt>
                <c:pt idx="2">
                  <c:v>10</c:v>
                </c:pt>
                <c:pt idx="3">
                  <c:v>-25</c:v>
                </c:pt>
                <c:pt idx="4">
                  <c:v>10</c:v>
                </c:pt>
                <c:pt idx="5">
                  <c:v>0</c:v>
                </c:pt>
                <c:pt idx="6">
                  <c:v>0</c:v>
                </c:pt>
                <c:pt idx="7">
                  <c:v>10</c:v>
                </c:pt>
                <c:pt idx="8">
                  <c:v>-5</c:v>
                </c:pt>
                <c:pt idx="9">
                  <c:v>-5</c:v>
                </c:pt>
                <c:pt idx="10">
                  <c:v>-25</c:v>
                </c:pt>
                <c:pt idx="11">
                  <c:v>5</c:v>
                </c:pt>
                <c:pt idx="12">
                  <c:v>20</c:v>
                </c:pt>
                <c:pt idx="13">
                  <c:v>15</c:v>
                </c:pt>
                <c:pt idx="14">
                  <c:v>-20</c:v>
                </c:pt>
                <c:pt idx="15">
                  <c:v>25</c:v>
                </c:pt>
                <c:pt idx="16">
                  <c:v>15</c:v>
                </c:pt>
                <c:pt idx="17">
                  <c:v>15</c:v>
                </c:pt>
                <c:pt idx="18">
                  <c:v>0</c:v>
                </c:pt>
                <c:pt idx="19">
                  <c:v>5</c:v>
                </c:pt>
                <c:pt idx="20">
                  <c:v>-10</c:v>
                </c:pt>
                <c:pt idx="21">
                  <c:v>-10</c:v>
                </c:pt>
                <c:pt idx="22">
                  <c:v>20</c:v>
                </c:pt>
                <c:pt idx="23">
                  <c:v>10</c:v>
                </c:pt>
                <c:pt idx="24">
                  <c:v>5</c:v>
                </c:pt>
                <c:pt idx="25">
                  <c:v>5</c:v>
                </c:pt>
                <c:pt idx="26">
                  <c:v>-5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5</c:v>
                </c:pt>
                <c:pt idx="31">
                  <c:v>25</c:v>
                </c:pt>
                <c:pt idx="32">
                  <c:v>20</c:v>
                </c:pt>
                <c:pt idx="33">
                  <c:v>25</c:v>
                </c:pt>
                <c:pt idx="34">
                  <c:v>15</c:v>
                </c:pt>
                <c:pt idx="35">
                  <c:v>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83-446A-B6E5-C2B29284C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740480"/>
        <c:axId val="292844672"/>
      </c:radarChart>
      <c:catAx>
        <c:axId val="29274048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844672"/>
        <c:crosses val="autoZero"/>
        <c:auto val="1"/>
        <c:lblAlgn val="ctr"/>
        <c:lblOffset val="100"/>
        <c:noMultiLvlLbl val="0"/>
      </c:catAx>
      <c:valAx>
        <c:axId val="292844672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;[Red]\-###0" sourceLinked="1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74048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 i="0" u="none" strike="noStrike" baseline="0">
                <a:effectLst/>
              </a:rPr>
              <a:t>Design Factor 2 </a:t>
            </a:r>
            <a:r>
              <a:rPr lang="en-US" sz="1600" b="0" i="1" u="none" strike="noStrike" baseline="0">
                <a:effectLst/>
              </a:rPr>
              <a:t>Enterprise Goals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Resulting Governance/ Management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Objectives Importance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7030A0">
                <a:alpha val="48000"/>
              </a:srgbClr>
            </a:solidFill>
            <a:ln>
              <a:noFill/>
            </a:ln>
            <a:effectLst/>
          </c:spPr>
          <c:cat>
            <c:strRef>
              <c:f>'DF2'!$A$31:$A$70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'DF2'!$D$31:$D$70</c:f>
              <c:numCache>
                <c:formatCode>0_ ;[Red]\-0\ </c:formatCode>
                <c:ptCount val="40"/>
                <c:pt idx="0">
                  <c:v>0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-10</c:v>
                </c:pt>
                <c:pt idx="5">
                  <c:v>0</c:v>
                </c:pt>
                <c:pt idx="6">
                  <c:v>10</c:v>
                </c:pt>
                <c:pt idx="7">
                  <c:v>10</c:v>
                </c:pt>
                <c:pt idx="8">
                  <c:v>5</c:v>
                </c:pt>
                <c:pt idx="9">
                  <c:v>10</c:v>
                </c:pt>
                <c:pt idx="10">
                  <c:v>-5</c:v>
                </c:pt>
                <c:pt idx="11">
                  <c:v>5</c:v>
                </c:pt>
                <c:pt idx="12">
                  <c:v>5</c:v>
                </c:pt>
                <c:pt idx="13">
                  <c:v>10</c:v>
                </c:pt>
                <c:pt idx="14">
                  <c:v>10</c:v>
                </c:pt>
                <c:pt idx="15">
                  <c:v>0</c:v>
                </c:pt>
                <c:pt idx="16">
                  <c:v>20</c:v>
                </c:pt>
                <c:pt idx="17">
                  <c:v>10</c:v>
                </c:pt>
                <c:pt idx="18">
                  <c:v>-5</c:v>
                </c:pt>
                <c:pt idx="19">
                  <c:v>5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5</c:v>
                </c:pt>
                <c:pt idx="24">
                  <c:v>10</c:v>
                </c:pt>
                <c:pt idx="25">
                  <c:v>5</c:v>
                </c:pt>
                <c:pt idx="26">
                  <c:v>5</c:v>
                </c:pt>
                <c:pt idx="27">
                  <c:v>-10</c:v>
                </c:pt>
                <c:pt idx="28">
                  <c:v>15</c:v>
                </c:pt>
                <c:pt idx="29">
                  <c:v>5</c:v>
                </c:pt>
                <c:pt idx="30">
                  <c:v>10</c:v>
                </c:pt>
                <c:pt idx="31">
                  <c:v>15</c:v>
                </c:pt>
                <c:pt idx="32">
                  <c:v>15</c:v>
                </c:pt>
                <c:pt idx="33">
                  <c:v>15</c:v>
                </c:pt>
                <c:pt idx="34">
                  <c:v>5</c:v>
                </c:pt>
                <c:pt idx="35">
                  <c:v>10</c:v>
                </c:pt>
                <c:pt idx="36">
                  <c:v>0</c:v>
                </c:pt>
                <c:pt idx="37">
                  <c:v>0</c:v>
                </c:pt>
                <c:pt idx="38">
                  <c:v>-15</c:v>
                </c:pt>
                <c:pt idx="39">
                  <c:v>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FD-4A9F-900E-ED59E09640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750464"/>
        <c:axId val="292752000"/>
      </c:radarChart>
      <c:catAx>
        <c:axId val="292750464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752000"/>
        <c:crosses val="autoZero"/>
        <c:auto val="1"/>
        <c:lblAlgn val="ctr"/>
        <c:lblOffset val="100"/>
        <c:noMultiLvlLbl val="0"/>
      </c:catAx>
      <c:valAx>
        <c:axId val="292752000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750464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 i="0" u="none" strike="noStrike" baseline="0">
                <a:effectLst/>
              </a:rPr>
              <a:t>Design Factor 3 </a:t>
            </a:r>
            <a:r>
              <a:rPr lang="en-US" sz="1600" b="0" i="1" u="none" strike="noStrike" baseline="0">
                <a:effectLst/>
              </a:rPr>
              <a:t>Risk Profile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Resulting Governance/Management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Objectives Importance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7030A0">
                <a:alpha val="48000"/>
              </a:srgbClr>
            </a:solidFill>
            <a:ln>
              <a:noFill/>
            </a:ln>
            <a:effectLst/>
          </c:spPr>
          <c:cat>
            <c:strRef>
              <c:f>'DF3'!$A$36:$A$75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'DF3'!$D$36:$D$75</c:f>
              <c:numCache>
                <c:formatCode>0_ ;[Red]\-0\ </c:formatCode>
                <c:ptCount val="40"/>
                <c:pt idx="0">
                  <c:v>5</c:v>
                </c:pt>
                <c:pt idx="1">
                  <c:v>30</c:v>
                </c:pt>
                <c:pt idx="2">
                  <c:v>10</c:v>
                </c:pt>
                <c:pt idx="3">
                  <c:v>-5</c:v>
                </c:pt>
                <c:pt idx="4">
                  <c:v>-10</c:v>
                </c:pt>
                <c:pt idx="5">
                  <c:v>15</c:v>
                </c:pt>
                <c:pt idx="6">
                  <c:v>-10</c:v>
                </c:pt>
                <c:pt idx="7">
                  <c:v>15</c:v>
                </c:pt>
                <c:pt idx="8">
                  <c:v>40</c:v>
                </c:pt>
                <c:pt idx="9">
                  <c:v>5</c:v>
                </c:pt>
                <c:pt idx="10">
                  <c:v>-10</c:v>
                </c:pt>
                <c:pt idx="11">
                  <c:v>-10</c:v>
                </c:pt>
                <c:pt idx="12">
                  <c:v>15</c:v>
                </c:pt>
                <c:pt idx="13">
                  <c:v>-5</c:v>
                </c:pt>
                <c:pt idx="14">
                  <c:v>-5</c:v>
                </c:pt>
                <c:pt idx="15">
                  <c:v>15</c:v>
                </c:pt>
                <c:pt idx="16">
                  <c:v>45</c:v>
                </c:pt>
                <c:pt idx="17">
                  <c:v>55</c:v>
                </c:pt>
                <c:pt idx="18">
                  <c:v>25</c:v>
                </c:pt>
                <c:pt idx="19">
                  <c:v>-5</c:v>
                </c:pt>
                <c:pt idx="20">
                  <c:v>5</c:v>
                </c:pt>
                <c:pt idx="21">
                  <c:v>25</c:v>
                </c:pt>
                <c:pt idx="22">
                  <c:v>50</c:v>
                </c:pt>
                <c:pt idx="23">
                  <c:v>-20</c:v>
                </c:pt>
                <c:pt idx="24">
                  <c:v>70</c:v>
                </c:pt>
                <c:pt idx="25">
                  <c:v>20</c:v>
                </c:pt>
                <c:pt idx="26">
                  <c:v>0</c:v>
                </c:pt>
                <c:pt idx="27">
                  <c:v>45</c:v>
                </c:pt>
                <c:pt idx="28">
                  <c:v>55</c:v>
                </c:pt>
                <c:pt idx="29">
                  <c:v>50</c:v>
                </c:pt>
                <c:pt idx="30">
                  <c:v>35</c:v>
                </c:pt>
                <c:pt idx="31">
                  <c:v>35</c:v>
                </c:pt>
                <c:pt idx="32">
                  <c:v>-5</c:v>
                </c:pt>
                <c:pt idx="33">
                  <c:v>30</c:v>
                </c:pt>
                <c:pt idx="34">
                  <c:v>35</c:v>
                </c:pt>
                <c:pt idx="35">
                  <c:v>45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FB-4F2E-9C67-5F1E5173E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768384"/>
        <c:axId val="292778368"/>
      </c:radarChart>
      <c:catAx>
        <c:axId val="292768384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778368"/>
        <c:crosses val="autoZero"/>
        <c:auto val="1"/>
        <c:lblAlgn val="ctr"/>
        <c:lblOffset val="100"/>
        <c:noMultiLvlLbl val="0"/>
      </c:catAx>
      <c:valAx>
        <c:axId val="292778368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768384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 i="0" u="none" strike="noStrike" baseline="0">
                <a:effectLst/>
              </a:rPr>
              <a:t>Design Factor 4 </a:t>
            </a:r>
            <a:r>
              <a:rPr lang="en-US" sz="1600" b="0" i="1" u="none" strike="noStrike" baseline="0">
                <a:effectLst/>
              </a:rPr>
              <a:t>I&amp;T-Related Issues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Resulting Governance/Management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Objectives Importance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cat>
            <c:strRef>
              <c:f>'DF4'!$A$33:$A$72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'DF4'!$D$33:$D$72</c:f>
              <c:numCache>
                <c:formatCode>0_ ;[Red]\-0\ </c:formatCode>
                <c:ptCount val="40"/>
                <c:pt idx="0">
                  <c:v>-5</c:v>
                </c:pt>
                <c:pt idx="1">
                  <c:v>0</c:v>
                </c:pt>
                <c:pt idx="2">
                  <c:v>-5</c:v>
                </c:pt>
                <c:pt idx="3">
                  <c:v>10</c:v>
                </c:pt>
                <c:pt idx="4">
                  <c:v>-10</c:v>
                </c:pt>
                <c:pt idx="5">
                  <c:v>0</c:v>
                </c:pt>
                <c:pt idx="6">
                  <c:v>-5</c:v>
                </c:pt>
                <c:pt idx="7">
                  <c:v>5</c:v>
                </c:pt>
                <c:pt idx="8">
                  <c:v>-5</c:v>
                </c:pt>
                <c:pt idx="9">
                  <c:v>5</c:v>
                </c:pt>
                <c:pt idx="10">
                  <c:v>5</c:v>
                </c:pt>
                <c:pt idx="11">
                  <c:v>0</c:v>
                </c:pt>
                <c:pt idx="12">
                  <c:v>-5</c:v>
                </c:pt>
                <c:pt idx="13">
                  <c:v>0</c:v>
                </c:pt>
                <c:pt idx="14">
                  <c:v>-5</c:v>
                </c:pt>
                <c:pt idx="15">
                  <c:v>10</c:v>
                </c:pt>
                <c:pt idx="16">
                  <c:v>0</c:v>
                </c:pt>
                <c:pt idx="17">
                  <c:v>10</c:v>
                </c:pt>
                <c:pt idx="18">
                  <c:v>5</c:v>
                </c:pt>
                <c:pt idx="19">
                  <c:v>30</c:v>
                </c:pt>
                <c:pt idx="20">
                  <c:v>5</c:v>
                </c:pt>
                <c:pt idx="21">
                  <c:v>10</c:v>
                </c:pt>
                <c:pt idx="22">
                  <c:v>5</c:v>
                </c:pt>
                <c:pt idx="23">
                  <c:v>0</c:v>
                </c:pt>
                <c:pt idx="24">
                  <c:v>5</c:v>
                </c:pt>
                <c:pt idx="25">
                  <c:v>10</c:v>
                </c:pt>
                <c:pt idx="26">
                  <c:v>5</c:v>
                </c:pt>
                <c:pt idx="27">
                  <c:v>20</c:v>
                </c:pt>
                <c:pt idx="28">
                  <c:v>20</c:v>
                </c:pt>
                <c:pt idx="29">
                  <c:v>15</c:v>
                </c:pt>
                <c:pt idx="30">
                  <c:v>15</c:v>
                </c:pt>
                <c:pt idx="31">
                  <c:v>5</c:v>
                </c:pt>
                <c:pt idx="32">
                  <c:v>-10</c:v>
                </c:pt>
                <c:pt idx="33">
                  <c:v>25</c:v>
                </c:pt>
                <c:pt idx="34">
                  <c:v>10</c:v>
                </c:pt>
                <c:pt idx="35">
                  <c:v>-5</c:v>
                </c:pt>
                <c:pt idx="36">
                  <c:v>-5</c:v>
                </c:pt>
                <c:pt idx="37">
                  <c:v>-10</c:v>
                </c:pt>
                <c:pt idx="38">
                  <c:v>-20</c:v>
                </c:pt>
                <c:pt idx="39">
                  <c:v>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BA-47AE-8FBB-87D2DA80E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811136"/>
        <c:axId val="292812672"/>
      </c:radarChart>
      <c:catAx>
        <c:axId val="292811136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812672"/>
        <c:crosses val="autoZero"/>
        <c:auto val="1"/>
        <c:lblAlgn val="ctr"/>
        <c:lblOffset val="100"/>
        <c:noMultiLvlLbl val="0"/>
      </c:catAx>
      <c:valAx>
        <c:axId val="292812672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811136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Initial Summary</a:t>
            </a:r>
            <a:r>
              <a:rPr lang="en-US" sz="1800" b="0" i="0" u="none" strike="noStrike" baseline="0">
                <a:effectLst/>
              </a:rPr>
              <a:t>—</a:t>
            </a:r>
            <a:r>
              <a:rPr lang="en-US" sz="1800"/>
              <a:t>Governance and Management Objectives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50000"/>
                <a:alpha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Canvas!$A$6:$A$45</c:f>
              <c:strCache>
                <c:ptCount val="40"/>
                <c:pt idx="0">
                  <c:v>EDM01—Ensured  Governance Framework Setting &amp; Maintenance</c:v>
                </c:pt>
                <c:pt idx="1">
                  <c:v>EDM02—Ensured Benefits Delivery</c:v>
                </c:pt>
                <c:pt idx="2">
                  <c:v>EDM03—Ensured Risk Optimization</c:v>
                </c:pt>
                <c:pt idx="3">
                  <c:v>EDM04—Ensured Resource Optimization</c:v>
                </c:pt>
                <c:pt idx="4">
                  <c:v>EDM05—Ensured Stakeholder Engagement</c:v>
                </c:pt>
                <c:pt idx="5">
                  <c:v>APO01—Managed I&amp;T Management Framework</c:v>
                </c:pt>
                <c:pt idx="6">
                  <c:v>APO02—Managed Strategy</c:v>
                </c:pt>
                <c:pt idx="7">
                  <c:v>APO03—Managed Enterprise Architecture</c:v>
                </c:pt>
                <c:pt idx="8">
                  <c:v>APO04—Managed Innovation</c:v>
                </c:pt>
                <c:pt idx="9">
                  <c:v>APO05—Managed Portfolio</c:v>
                </c:pt>
                <c:pt idx="10">
                  <c:v>APO06—Managed Budget &amp; Costs</c:v>
                </c:pt>
                <c:pt idx="11">
                  <c:v>APO07—Managed Human Resources</c:v>
                </c:pt>
                <c:pt idx="12">
                  <c:v>APO08—Managed Relationships</c:v>
                </c:pt>
                <c:pt idx="13">
                  <c:v>APO09—Managed Service Agreements</c:v>
                </c:pt>
                <c:pt idx="14">
                  <c:v>APO10—Managed Vendors</c:v>
                </c:pt>
                <c:pt idx="15">
                  <c:v>APO11—Managed Quality</c:v>
                </c:pt>
                <c:pt idx="16">
                  <c:v>APO12—Managed Risk</c:v>
                </c:pt>
                <c:pt idx="17">
                  <c:v>APO13—Managed Security</c:v>
                </c:pt>
                <c:pt idx="18">
                  <c:v>APO14—Managed Data</c:v>
                </c:pt>
                <c:pt idx="19">
                  <c:v>BAI01—Managed Programs</c:v>
                </c:pt>
                <c:pt idx="20">
                  <c:v>BAI02—Managed Requirements Definition</c:v>
                </c:pt>
                <c:pt idx="21">
                  <c:v>BAI03—Managed Solutions Identification &amp; Build</c:v>
                </c:pt>
                <c:pt idx="22">
                  <c:v>BAI04—Managed Availability &amp; Capacity</c:v>
                </c:pt>
                <c:pt idx="23">
                  <c:v>BAI05—Managed Organizational Change</c:v>
                </c:pt>
                <c:pt idx="24">
                  <c:v>BAI06—Managed IT Changes</c:v>
                </c:pt>
                <c:pt idx="25">
                  <c:v>BAI07—Managed IT Change Acceptance and Transitioning</c:v>
                </c:pt>
                <c:pt idx="26">
                  <c:v>BAI08—Managed Knowledge</c:v>
                </c:pt>
                <c:pt idx="27">
                  <c:v>BAI09—Managed Assets</c:v>
                </c:pt>
                <c:pt idx="28">
                  <c:v>BAI10—Managed Configuration</c:v>
                </c:pt>
                <c:pt idx="29">
                  <c:v>BAI11—Managed Projects</c:v>
                </c:pt>
                <c:pt idx="30">
                  <c:v>DSS01—Managed Operations</c:v>
                </c:pt>
                <c:pt idx="31">
                  <c:v>DSS02—Managed Service Requests &amp; Incidents</c:v>
                </c:pt>
                <c:pt idx="32">
                  <c:v>DSS03—Managed Problems</c:v>
                </c:pt>
                <c:pt idx="33">
                  <c:v>DSS04—Managed Continuity</c:v>
                </c:pt>
                <c:pt idx="34">
                  <c:v>DSS05—Managed Security Services</c:v>
                </c:pt>
                <c:pt idx="35">
                  <c:v>DSS06—Managed Business Process Controls</c:v>
                </c:pt>
                <c:pt idx="36">
                  <c:v>MEA01—Managed Performance and Conformance Monitoring</c:v>
                </c:pt>
                <c:pt idx="37">
                  <c:v>MEA02—Managed System of Internal Control</c:v>
                </c:pt>
                <c:pt idx="38">
                  <c:v>MEA03—Managed Compliance with External Requirements</c:v>
                </c:pt>
                <c:pt idx="39">
                  <c:v>MEA04—Managed Assurance</c:v>
                </c:pt>
              </c:strCache>
            </c:strRef>
          </c:cat>
          <c:val>
            <c:numRef>
              <c:f>Canvas!$G$6:$G$45</c:f>
              <c:numCache>
                <c:formatCode>0</c:formatCode>
                <c:ptCount val="40"/>
                <c:pt idx="0">
                  <c:v>0</c:v>
                </c:pt>
                <c:pt idx="1">
                  <c:v>45</c:v>
                </c:pt>
                <c:pt idx="2">
                  <c:v>15</c:v>
                </c:pt>
                <c:pt idx="3">
                  <c:v>-5</c:v>
                </c:pt>
                <c:pt idx="4">
                  <c:v>-25</c:v>
                </c:pt>
                <c:pt idx="5">
                  <c:v>15</c:v>
                </c:pt>
                <c:pt idx="6">
                  <c:v>-15</c:v>
                </c:pt>
                <c:pt idx="7">
                  <c:v>35</c:v>
                </c:pt>
                <c:pt idx="8">
                  <c:v>35</c:v>
                </c:pt>
                <c:pt idx="9">
                  <c:v>15</c:v>
                </c:pt>
                <c:pt idx="10">
                  <c:v>-25</c:v>
                </c:pt>
                <c:pt idx="11">
                  <c:v>-5</c:v>
                </c:pt>
                <c:pt idx="12">
                  <c:v>25</c:v>
                </c:pt>
                <c:pt idx="13">
                  <c:v>10</c:v>
                </c:pt>
                <c:pt idx="14">
                  <c:v>-25</c:v>
                </c:pt>
                <c:pt idx="15">
                  <c:v>50</c:v>
                </c:pt>
                <c:pt idx="16">
                  <c:v>70</c:v>
                </c:pt>
                <c:pt idx="17">
                  <c:v>95</c:v>
                </c:pt>
                <c:pt idx="18">
                  <c:v>35</c:v>
                </c:pt>
                <c:pt idx="19">
                  <c:v>45</c:v>
                </c:pt>
                <c:pt idx="20">
                  <c:v>10</c:v>
                </c:pt>
                <c:pt idx="21">
                  <c:v>40</c:v>
                </c:pt>
                <c:pt idx="22">
                  <c:v>85</c:v>
                </c:pt>
                <c:pt idx="23">
                  <c:v>-15</c:v>
                </c:pt>
                <c:pt idx="24">
                  <c:v>95</c:v>
                </c:pt>
                <c:pt idx="25">
                  <c:v>45</c:v>
                </c:pt>
                <c:pt idx="26">
                  <c:v>5</c:v>
                </c:pt>
                <c:pt idx="27">
                  <c:v>80</c:v>
                </c:pt>
                <c:pt idx="28">
                  <c:v>100</c:v>
                </c:pt>
                <c:pt idx="29">
                  <c:v>80</c:v>
                </c:pt>
                <c:pt idx="30">
                  <c:v>70</c:v>
                </c:pt>
                <c:pt idx="31">
                  <c:v>75</c:v>
                </c:pt>
                <c:pt idx="32">
                  <c:v>0</c:v>
                </c:pt>
                <c:pt idx="33">
                  <c:v>100</c:v>
                </c:pt>
                <c:pt idx="34">
                  <c:v>70</c:v>
                </c:pt>
                <c:pt idx="35">
                  <c:v>50</c:v>
                </c:pt>
                <c:pt idx="36">
                  <c:v>15</c:v>
                </c:pt>
                <c:pt idx="37">
                  <c:v>5</c:v>
                </c:pt>
                <c:pt idx="38">
                  <c:v>-15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B6-4DA8-8EF7-800723B754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293943552"/>
        <c:axId val="293986304"/>
      </c:barChart>
      <c:catAx>
        <c:axId val="293943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986304"/>
        <c:crosses val="autoZero"/>
        <c:auto val="1"/>
        <c:lblAlgn val="ctr"/>
        <c:lblOffset val="100"/>
        <c:noMultiLvlLbl val="0"/>
      </c:catAx>
      <c:valAx>
        <c:axId val="293986304"/>
        <c:scaling>
          <c:orientation val="minMax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94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Design Factor 1 </a:t>
            </a:r>
            <a:r>
              <a:rPr lang="en-US" sz="1200" i="1"/>
              <a:t>Enterprise Strategy</a:t>
            </a:r>
          </a:p>
          <a:p>
            <a:pPr>
              <a:defRPr lang="en-US" sz="12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Importance of different strategies (Input)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22843467585617599"/>
          <c:y val="0.16982765098736299"/>
          <c:w val="0.53952338507545405"/>
          <c:h val="0.77783065024880904"/>
        </c:manualLayout>
      </c:layout>
      <c:radarChart>
        <c:radarStyle val="marker"/>
        <c:varyColors val="1"/>
        <c:ser>
          <c:idx val="0"/>
          <c:order val="0"/>
          <c:marker>
            <c:symbol val="circle"/>
            <c:size val="4"/>
          </c:marker>
          <c:dPt>
            <c:idx val="0"/>
            <c:marker>
              <c:spPr>
                <a:gradFill rotWithShape="1">
                  <a:gsLst>
                    <a:gs pos="0">
                      <a:schemeClr val="accent1">
                        <a:lumMod val="110000"/>
                        <a:satMod val="105000"/>
                        <a:tint val="67000"/>
                      </a:schemeClr>
                    </a:gs>
                    <a:gs pos="50000">
                      <a:schemeClr val="accent1">
                        <a:lumMod val="105000"/>
                        <a:satMod val="103000"/>
                        <a:tint val="73000"/>
                      </a:schemeClr>
                    </a:gs>
                    <a:gs pos="100000">
                      <a:schemeClr val="accent1">
                        <a:lumMod val="105000"/>
                        <a:satMod val="109000"/>
                        <a:tint val="81000"/>
                      </a:schemeClr>
                    </a:gs>
                  </a:gsLst>
                  <a:lin ang="5400000" scaled="0"/>
                </a:gradFill>
                <a:ln w="9525" cap="flat" cmpd="sng" algn="ctr">
                  <a:solidFill>
                    <a:schemeClr val="accent1">
                      <a:shade val="95000"/>
                    </a:schemeClr>
                  </a:solidFill>
                  <a:prstDash val="solid"/>
                  <a:round/>
                </a:ln>
                <a:effectLst/>
              </c:spPr>
            </c:marker>
            <c:bubble3D val="0"/>
            <c:spPr>
              <a:ln w="15875" cap="rnd" cmpd="sng" algn="ctr">
                <a:solidFill>
                  <a:schemeClr val="accen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00-4FF4-963A-DD6F7EA88191}"/>
              </c:ext>
            </c:extLst>
          </c:dPt>
          <c:dPt>
            <c:idx val="1"/>
            <c:marker>
              <c:spPr>
                <a:gradFill rotWithShape="1">
                  <a:gsLst>
                    <a:gs pos="0">
                      <a:schemeClr val="accent2">
                        <a:lumMod val="110000"/>
                        <a:satMod val="105000"/>
                        <a:tint val="67000"/>
                      </a:schemeClr>
                    </a:gs>
                    <a:gs pos="50000">
                      <a:schemeClr val="accent2">
                        <a:lumMod val="105000"/>
                        <a:satMod val="103000"/>
                        <a:tint val="73000"/>
                      </a:schemeClr>
                    </a:gs>
                    <a:gs pos="100000">
                      <a:schemeClr val="accent2">
                        <a:lumMod val="105000"/>
                        <a:satMod val="109000"/>
                        <a:tint val="81000"/>
                      </a:schemeClr>
                    </a:gs>
                  </a:gsLst>
                  <a:lin ang="5400000" scaled="0"/>
                </a:gradFill>
                <a:ln w="9525" cap="flat" cmpd="sng" algn="ctr">
                  <a:solidFill>
                    <a:schemeClr val="accent2">
                      <a:shade val="95000"/>
                    </a:schemeClr>
                  </a:solidFill>
                  <a:prstDash val="solid"/>
                  <a:round/>
                </a:ln>
                <a:effectLst/>
              </c:spPr>
            </c:marker>
            <c:bubble3D val="0"/>
            <c:spPr>
              <a:ln w="15875" cap="rnd" cmpd="sng" algn="ctr">
                <a:solidFill>
                  <a:schemeClr val="accent2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C000-4FF4-963A-DD6F7EA88191}"/>
              </c:ext>
            </c:extLst>
          </c:dPt>
          <c:dPt>
            <c:idx val="2"/>
            <c:marker>
              <c:spPr>
                <a:gradFill rotWithShape="1">
                  <a:gsLst>
                    <a:gs pos="0">
                      <a:schemeClr val="accent3">
                        <a:lumMod val="110000"/>
                        <a:satMod val="105000"/>
                        <a:tint val="67000"/>
                      </a:schemeClr>
                    </a:gs>
                    <a:gs pos="50000">
                      <a:schemeClr val="accent3">
                        <a:lumMod val="105000"/>
                        <a:satMod val="103000"/>
                        <a:tint val="73000"/>
                      </a:schemeClr>
                    </a:gs>
                    <a:gs pos="100000">
                      <a:schemeClr val="accent3">
                        <a:lumMod val="105000"/>
                        <a:satMod val="109000"/>
                        <a:tint val="81000"/>
                      </a:schemeClr>
                    </a:gs>
                  </a:gsLst>
                  <a:lin ang="5400000" scaled="0"/>
                </a:gradFill>
                <a:ln w="9525" cap="flat" cmpd="sng" algn="ctr">
                  <a:solidFill>
                    <a:schemeClr val="accent3">
                      <a:shade val="95000"/>
                    </a:schemeClr>
                  </a:solidFill>
                  <a:prstDash val="solid"/>
                  <a:round/>
                </a:ln>
                <a:effectLst/>
              </c:spPr>
            </c:marker>
            <c:bubble3D val="0"/>
            <c:spPr>
              <a:ln w="15875" cap="rnd" cmpd="sng" algn="ctr">
                <a:solidFill>
                  <a:schemeClr val="accent3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C000-4FF4-963A-DD6F7EA88191}"/>
              </c:ext>
            </c:extLst>
          </c:dPt>
          <c:dPt>
            <c:idx val="3"/>
            <c:marker>
              <c:spPr>
                <a:gradFill rotWithShape="1">
                  <a:gsLst>
                    <a:gs pos="0">
                      <a:schemeClr val="accent4">
                        <a:lumMod val="110000"/>
                        <a:satMod val="105000"/>
                        <a:tint val="67000"/>
                      </a:schemeClr>
                    </a:gs>
                    <a:gs pos="50000">
                      <a:schemeClr val="accent4">
                        <a:lumMod val="105000"/>
                        <a:satMod val="103000"/>
                        <a:tint val="73000"/>
                      </a:schemeClr>
                    </a:gs>
                    <a:gs pos="100000">
                      <a:schemeClr val="accent4">
                        <a:lumMod val="105000"/>
                        <a:satMod val="109000"/>
                        <a:tint val="81000"/>
                      </a:schemeClr>
                    </a:gs>
                  </a:gsLst>
                  <a:lin ang="5400000" scaled="0"/>
                </a:gradFill>
                <a:ln w="9525" cap="flat" cmpd="sng" algn="ctr">
                  <a:solidFill>
                    <a:schemeClr val="accent4">
                      <a:shade val="95000"/>
                    </a:schemeClr>
                  </a:solidFill>
                  <a:prstDash val="solid"/>
                  <a:round/>
                </a:ln>
                <a:effectLst/>
              </c:spPr>
            </c:marker>
            <c:bubble3D val="0"/>
            <c:spPr>
              <a:ln w="15875" cap="rnd" cmpd="sng" algn="ctr">
                <a:solidFill>
                  <a:schemeClr val="accent4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C000-4FF4-963A-DD6F7EA88191}"/>
              </c:ext>
            </c:extLst>
          </c:dPt>
          <c:cat>
            <c:numRef>
              <c:f>'DF1'!$B$7:$B$10</c:f>
              <c:numCache>
                <c:formatCode>General</c:formatCode>
                <c:ptCount val="4"/>
              </c:numCache>
            </c:numRef>
          </c:cat>
          <c:val>
            <c:numRef>
              <c:f>'DF1'!$D$7:$D$10</c:f>
              <c:numCache>
                <c:formatCode>0</c:formatCode>
                <c:ptCount val="4"/>
                <c:pt idx="0">
                  <c:v>4</c:v>
                </c:pt>
                <c:pt idx="1">
                  <c:v>3</c:v>
                </c:pt>
                <c:pt idx="2">
                  <c:v>1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000-4FF4-963A-DD6F7EA88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8986240"/>
        <c:axId val="248988032"/>
      </c:radarChart>
      <c:catAx>
        <c:axId val="24898624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988032"/>
        <c:crosses val="autoZero"/>
        <c:auto val="1"/>
        <c:lblAlgn val="ctr"/>
        <c:lblOffset val="100"/>
        <c:noMultiLvlLbl val="0"/>
      </c:catAx>
      <c:valAx>
        <c:axId val="248988032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98624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 i="0" u="none" strike="noStrike" baseline="0">
                <a:effectLst/>
              </a:rPr>
              <a:t>Design Factor 5 </a:t>
            </a:r>
            <a:r>
              <a:rPr lang="en-US" sz="1600" b="0" i="1" u="none" strike="noStrike" baseline="0">
                <a:effectLst/>
              </a:rPr>
              <a:t>Threat Landscape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Resulting Governance/Management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Objectives Importance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'DF5'!$A$30:$A$69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'DF5'!$D$30:$D$69</c:f>
              <c:numCache>
                <c:formatCode>0_ ;[Red]\-0\ </c:formatCode>
                <c:ptCount val="40"/>
                <c:pt idx="0">
                  <c:v>-5</c:v>
                </c:pt>
                <c:pt idx="1">
                  <c:v>0</c:v>
                </c:pt>
                <c:pt idx="2">
                  <c:v>-5</c:v>
                </c:pt>
                <c:pt idx="3">
                  <c:v>0</c:v>
                </c:pt>
                <c:pt idx="4">
                  <c:v>0</c:v>
                </c:pt>
                <c:pt idx="5">
                  <c:v>-5</c:v>
                </c:pt>
                <c:pt idx="6">
                  <c:v>0</c:v>
                </c:pt>
                <c:pt idx="7">
                  <c:v>-5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-5</c:v>
                </c:pt>
                <c:pt idx="15">
                  <c:v>0</c:v>
                </c:pt>
                <c:pt idx="16">
                  <c:v>-5</c:v>
                </c:pt>
                <c:pt idx="17">
                  <c:v>-5</c:v>
                </c:pt>
                <c:pt idx="18">
                  <c:v>-5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-5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-5</c:v>
                </c:pt>
                <c:pt idx="29">
                  <c:v>0</c:v>
                </c:pt>
                <c:pt idx="30">
                  <c:v>0</c:v>
                </c:pt>
                <c:pt idx="31">
                  <c:v>-5</c:v>
                </c:pt>
                <c:pt idx="32">
                  <c:v>0</c:v>
                </c:pt>
                <c:pt idx="33">
                  <c:v>-5</c:v>
                </c:pt>
                <c:pt idx="34">
                  <c:v>-5</c:v>
                </c:pt>
                <c:pt idx="35">
                  <c:v>-5</c:v>
                </c:pt>
                <c:pt idx="36">
                  <c:v>-5</c:v>
                </c:pt>
                <c:pt idx="37">
                  <c:v>0</c:v>
                </c:pt>
                <c:pt idx="38">
                  <c:v>-5</c:v>
                </c:pt>
                <c:pt idx="39">
                  <c:v>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25-4F02-942A-04ED10098D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4044032"/>
        <c:axId val="294045568"/>
      </c:radarChart>
      <c:catAx>
        <c:axId val="29404403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045568"/>
        <c:crosses val="autoZero"/>
        <c:auto val="1"/>
        <c:lblAlgn val="ctr"/>
        <c:lblOffset val="100"/>
        <c:noMultiLvlLbl val="0"/>
      </c:catAx>
      <c:valAx>
        <c:axId val="294045568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044032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 i="0" u="none" strike="noStrike" baseline="0">
                <a:effectLst/>
              </a:rPr>
              <a:t>Design Factor 6 </a:t>
            </a:r>
            <a:r>
              <a:rPr lang="en-US" sz="1600" b="0" i="1" u="none" strike="noStrike" baseline="0">
                <a:effectLst/>
              </a:rPr>
              <a:t>Compliance Requirements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Resulting Governance/Management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Objectives Importance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'DF6'!$A$30:$A$69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'DF6'!$D$30:$D$69</c:f>
              <c:numCache>
                <c:formatCode>0_ ;[Red]\-0\ 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0</c:v>
                </c:pt>
                <c:pt idx="4">
                  <c:v>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</c:v>
                </c:pt>
                <c:pt idx="15">
                  <c:v>0</c:v>
                </c:pt>
                <c:pt idx="16">
                  <c:v>5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5</c:v>
                </c:pt>
                <c:pt idx="34">
                  <c:v>10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5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4A-41F1-8AF8-DA54822A8E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3349248"/>
        <c:axId val="293350784"/>
      </c:radarChart>
      <c:catAx>
        <c:axId val="293349248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350784"/>
        <c:crosses val="autoZero"/>
        <c:auto val="1"/>
        <c:lblAlgn val="ctr"/>
        <c:lblOffset val="100"/>
        <c:noMultiLvlLbl val="0"/>
      </c:catAx>
      <c:valAx>
        <c:axId val="293350784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349248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 i="0" u="none" strike="noStrike" baseline="0">
                <a:effectLst/>
              </a:rPr>
              <a:t>Design Factor 7 </a:t>
            </a:r>
            <a:r>
              <a:rPr lang="en-US" sz="1600" b="0" i="1" u="none" strike="noStrike" baseline="0">
                <a:effectLst/>
              </a:rPr>
              <a:t>Role of IT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Resulting Governance/Management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Objectives Importance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'DF7'!$A$32:$A$71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'DF7'!$D$32:$D$71</c:f>
              <c:numCache>
                <c:formatCode>0_ ;[Red]\-0\ 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8D-4519-A2E1-0ED66576E0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3367168"/>
        <c:axId val="293385344"/>
      </c:radarChart>
      <c:catAx>
        <c:axId val="293367168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385344"/>
        <c:crosses val="autoZero"/>
        <c:auto val="1"/>
        <c:lblAlgn val="ctr"/>
        <c:lblOffset val="100"/>
        <c:noMultiLvlLbl val="0"/>
      </c:catAx>
      <c:valAx>
        <c:axId val="293385344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367168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 i="0" u="none" strike="noStrike" baseline="0">
                <a:effectLst/>
              </a:rPr>
              <a:t>Design Factor 8 </a:t>
            </a:r>
            <a:r>
              <a:rPr lang="en-US" sz="1600" b="0" i="1" u="none" strike="noStrike" baseline="0">
                <a:effectLst/>
              </a:rPr>
              <a:t>Sourcing Model for IT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Resulting Governance/Management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Objectives Importance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'DF8'!$A$32:$A$71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'DF8'!$D$32:$D$71</c:f>
              <c:numCache>
                <c:formatCode>0_ ;[Red]\-0\ 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-25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-50</c:v>
                </c:pt>
                <c:pt idx="14">
                  <c:v>-50</c:v>
                </c:pt>
                <c:pt idx="15">
                  <c:v>0</c:v>
                </c:pt>
                <c:pt idx="16">
                  <c:v>-30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-45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AA-48C4-83E5-504051EA92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3418112"/>
        <c:axId val="293419648"/>
      </c:radarChart>
      <c:catAx>
        <c:axId val="2934181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419648"/>
        <c:crosses val="autoZero"/>
        <c:auto val="1"/>
        <c:lblAlgn val="ctr"/>
        <c:lblOffset val="100"/>
        <c:noMultiLvlLbl val="0"/>
      </c:catAx>
      <c:valAx>
        <c:axId val="293419648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418112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Governance and Management Objectives Importance (All Design Factors)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50000"/>
                <a:alpha val="51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Canvas!$A$6:$A$45</c:f>
              <c:strCache>
                <c:ptCount val="40"/>
                <c:pt idx="0">
                  <c:v>EDM01—Ensured  Governance Framework Setting &amp; Maintenance</c:v>
                </c:pt>
                <c:pt idx="1">
                  <c:v>EDM02—Ensured Benefits Delivery</c:v>
                </c:pt>
                <c:pt idx="2">
                  <c:v>EDM03—Ensured Risk Optimization</c:v>
                </c:pt>
                <c:pt idx="3">
                  <c:v>EDM04—Ensured Resource Optimization</c:v>
                </c:pt>
                <c:pt idx="4">
                  <c:v>EDM05—Ensured Stakeholder Engagement</c:v>
                </c:pt>
                <c:pt idx="5">
                  <c:v>APO01—Managed I&amp;T Management Framework</c:v>
                </c:pt>
                <c:pt idx="6">
                  <c:v>APO02—Managed Strategy</c:v>
                </c:pt>
                <c:pt idx="7">
                  <c:v>APO03—Managed Enterprise Architecture</c:v>
                </c:pt>
                <c:pt idx="8">
                  <c:v>APO04—Managed Innovation</c:v>
                </c:pt>
                <c:pt idx="9">
                  <c:v>APO05—Managed Portfolio</c:v>
                </c:pt>
                <c:pt idx="10">
                  <c:v>APO06—Managed Budget &amp; Costs</c:v>
                </c:pt>
                <c:pt idx="11">
                  <c:v>APO07—Managed Human Resources</c:v>
                </c:pt>
                <c:pt idx="12">
                  <c:v>APO08—Managed Relationships</c:v>
                </c:pt>
                <c:pt idx="13">
                  <c:v>APO09—Managed Service Agreements</c:v>
                </c:pt>
                <c:pt idx="14">
                  <c:v>APO10—Managed Vendors</c:v>
                </c:pt>
                <c:pt idx="15">
                  <c:v>APO11—Managed Quality</c:v>
                </c:pt>
                <c:pt idx="16">
                  <c:v>APO12—Managed Risk</c:v>
                </c:pt>
                <c:pt idx="17">
                  <c:v>APO13—Managed Security</c:v>
                </c:pt>
                <c:pt idx="18">
                  <c:v>APO14—Managed Data</c:v>
                </c:pt>
                <c:pt idx="19">
                  <c:v>BAI01—Managed Programs</c:v>
                </c:pt>
                <c:pt idx="20">
                  <c:v>BAI02—Managed Requirements Definition</c:v>
                </c:pt>
                <c:pt idx="21">
                  <c:v>BAI03—Managed Solutions Identification &amp; Build</c:v>
                </c:pt>
                <c:pt idx="22">
                  <c:v>BAI04—Managed Availability &amp; Capacity</c:v>
                </c:pt>
                <c:pt idx="23">
                  <c:v>BAI05—Managed Organizational Change</c:v>
                </c:pt>
                <c:pt idx="24">
                  <c:v>BAI06—Managed IT Changes</c:v>
                </c:pt>
                <c:pt idx="25">
                  <c:v>BAI07—Managed IT Change Acceptance and Transitioning</c:v>
                </c:pt>
                <c:pt idx="26">
                  <c:v>BAI08—Managed Knowledge</c:v>
                </c:pt>
                <c:pt idx="27">
                  <c:v>BAI09—Managed Assets</c:v>
                </c:pt>
                <c:pt idx="28">
                  <c:v>BAI10—Managed Configuration</c:v>
                </c:pt>
                <c:pt idx="29">
                  <c:v>BAI11—Managed Projects</c:v>
                </c:pt>
                <c:pt idx="30">
                  <c:v>DSS01—Managed Operations</c:v>
                </c:pt>
                <c:pt idx="31">
                  <c:v>DSS02—Managed Service Requests &amp; Incidents</c:v>
                </c:pt>
                <c:pt idx="32">
                  <c:v>DSS03—Managed Problems</c:v>
                </c:pt>
                <c:pt idx="33">
                  <c:v>DSS04—Managed Continuity</c:v>
                </c:pt>
                <c:pt idx="34">
                  <c:v>DSS05—Managed Security Services</c:v>
                </c:pt>
                <c:pt idx="35">
                  <c:v>DSS06—Managed Business Process Controls</c:v>
                </c:pt>
                <c:pt idx="36">
                  <c:v>MEA01—Managed Performance and Conformance Monitoring</c:v>
                </c:pt>
                <c:pt idx="37">
                  <c:v>MEA02—Managed System of Internal Control</c:v>
                </c:pt>
                <c:pt idx="38">
                  <c:v>MEA03—Managed Compliance with External Requirements</c:v>
                </c:pt>
                <c:pt idx="39">
                  <c:v>MEA04—Managed Assurance</c:v>
                </c:pt>
              </c:strCache>
            </c:strRef>
          </c:cat>
          <c:val>
            <c:numRef>
              <c:f>Canvas!$Q$6:$Q$45</c:f>
              <c:numCache>
                <c:formatCode>General</c:formatCode>
                <c:ptCount val="40"/>
                <c:pt idx="0">
                  <c:v>-10</c:v>
                </c:pt>
                <c:pt idx="1">
                  <c:v>35</c:v>
                </c:pt>
                <c:pt idx="2">
                  <c:v>5</c:v>
                </c:pt>
                <c:pt idx="3">
                  <c:v>-15</c:v>
                </c:pt>
                <c:pt idx="4">
                  <c:v>-15</c:v>
                </c:pt>
                <c:pt idx="5">
                  <c:v>10</c:v>
                </c:pt>
                <c:pt idx="6">
                  <c:v>-25</c:v>
                </c:pt>
                <c:pt idx="7">
                  <c:v>30</c:v>
                </c:pt>
                <c:pt idx="8">
                  <c:v>20</c:v>
                </c:pt>
                <c:pt idx="9">
                  <c:v>0</c:v>
                </c:pt>
                <c:pt idx="10">
                  <c:v>-30</c:v>
                </c:pt>
                <c:pt idx="11">
                  <c:v>-5</c:v>
                </c:pt>
                <c:pt idx="12">
                  <c:v>20</c:v>
                </c:pt>
                <c:pt idx="13">
                  <c:v>-15</c:v>
                </c:pt>
                <c:pt idx="14">
                  <c:v>-45</c:v>
                </c:pt>
                <c:pt idx="15">
                  <c:v>45</c:v>
                </c:pt>
                <c:pt idx="16">
                  <c:v>50</c:v>
                </c:pt>
                <c:pt idx="17">
                  <c:v>95</c:v>
                </c:pt>
                <c:pt idx="18">
                  <c:v>20</c:v>
                </c:pt>
                <c:pt idx="19">
                  <c:v>35</c:v>
                </c:pt>
                <c:pt idx="20">
                  <c:v>-5</c:v>
                </c:pt>
                <c:pt idx="21">
                  <c:v>25</c:v>
                </c:pt>
                <c:pt idx="22">
                  <c:v>75</c:v>
                </c:pt>
                <c:pt idx="23">
                  <c:v>-20</c:v>
                </c:pt>
                <c:pt idx="24">
                  <c:v>80</c:v>
                </c:pt>
                <c:pt idx="25">
                  <c:v>30</c:v>
                </c:pt>
                <c:pt idx="26">
                  <c:v>5</c:v>
                </c:pt>
                <c:pt idx="27">
                  <c:v>75</c:v>
                </c:pt>
                <c:pt idx="28">
                  <c:v>95</c:v>
                </c:pt>
                <c:pt idx="29">
                  <c:v>70</c:v>
                </c:pt>
                <c:pt idx="30">
                  <c:v>65</c:v>
                </c:pt>
                <c:pt idx="31">
                  <c:v>65</c:v>
                </c:pt>
                <c:pt idx="32">
                  <c:v>0</c:v>
                </c:pt>
                <c:pt idx="33">
                  <c:v>100</c:v>
                </c:pt>
                <c:pt idx="34">
                  <c:v>75</c:v>
                </c:pt>
                <c:pt idx="35">
                  <c:v>50</c:v>
                </c:pt>
                <c:pt idx="36">
                  <c:v>-15</c:v>
                </c:pt>
                <c:pt idx="37">
                  <c:v>5</c:v>
                </c:pt>
                <c:pt idx="38">
                  <c:v>-10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83-47A7-B882-FE394A0D8A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93448704"/>
        <c:axId val="293466880"/>
      </c:barChart>
      <c:catAx>
        <c:axId val="2934487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466880"/>
        <c:crosses val="autoZero"/>
        <c:auto val="1"/>
        <c:lblAlgn val="ctr"/>
        <c:lblOffset val="100"/>
        <c:noMultiLvlLbl val="0"/>
      </c:catAx>
      <c:valAx>
        <c:axId val="293466880"/>
        <c:scaling>
          <c:orientation val="minMax"/>
          <c:max val="100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93448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 i="0" u="none" strike="noStrike" baseline="0">
                <a:effectLst/>
              </a:rPr>
              <a:t>Design Factor 9 </a:t>
            </a:r>
            <a:r>
              <a:rPr lang="en-US" sz="1600" b="0" i="1" u="none" strike="noStrike" baseline="0">
                <a:effectLst/>
              </a:rPr>
              <a:t>IT Implementation Methods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Resulting Governance/Management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Objectives Importance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'DF9'!$A$28:$A$67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'DF9'!$D$28:$D$67</c:f>
              <c:numCache>
                <c:formatCode>0_ ;[Red]\-0\ 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-10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-5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-5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-5</c:v>
                </c:pt>
                <c:pt idx="26">
                  <c:v>0</c:v>
                </c:pt>
                <c:pt idx="27">
                  <c:v>0</c:v>
                </c:pt>
                <c:pt idx="28">
                  <c:v>-5</c:v>
                </c:pt>
                <c:pt idx="29">
                  <c:v>5</c:v>
                </c:pt>
                <c:pt idx="30">
                  <c:v>-15</c:v>
                </c:pt>
                <c:pt idx="31">
                  <c:v>-5</c:v>
                </c:pt>
                <c:pt idx="32">
                  <c:v>-5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80-4EFB-8D14-A556084AAE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3507840"/>
        <c:axId val="293509376"/>
      </c:radarChart>
      <c:catAx>
        <c:axId val="29350784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509376"/>
        <c:crosses val="autoZero"/>
        <c:auto val="1"/>
        <c:lblAlgn val="ctr"/>
        <c:lblOffset val="100"/>
        <c:noMultiLvlLbl val="0"/>
      </c:catAx>
      <c:valAx>
        <c:axId val="293509376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350784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 i="0" u="none" strike="noStrike" baseline="0">
                <a:effectLst/>
              </a:rPr>
              <a:t>Design Factor 10 </a:t>
            </a:r>
            <a:r>
              <a:rPr lang="en-US" sz="1600" b="0" i="1" u="none" strike="noStrike" baseline="0">
                <a:effectLst/>
              </a:rPr>
              <a:t>Technology Adoption Strategy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Resulting Governance/Management</a:t>
            </a:r>
          </a:p>
          <a:p>
            <a:pPr>
              <a:defRPr lang="en-US"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Objectives Importance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'DF10'!$A$22:$A$61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'DF10'!$D$22:$D$61</c:f>
              <c:numCache>
                <c:formatCode>0_ ;[Red]\-0\ </c:formatCode>
                <c:ptCount val="40"/>
                <c:pt idx="0">
                  <c:v>-20</c:v>
                </c:pt>
                <c:pt idx="1">
                  <c:v>-20</c:v>
                </c:pt>
                <c:pt idx="2">
                  <c:v>0</c:v>
                </c:pt>
                <c:pt idx="3">
                  <c:v>-15</c:v>
                </c:pt>
                <c:pt idx="4">
                  <c:v>0</c:v>
                </c:pt>
                <c:pt idx="5">
                  <c:v>-15</c:v>
                </c:pt>
                <c:pt idx="6">
                  <c:v>-30</c:v>
                </c:pt>
                <c:pt idx="7">
                  <c:v>0</c:v>
                </c:pt>
                <c:pt idx="8">
                  <c:v>-40</c:v>
                </c:pt>
                <c:pt idx="9">
                  <c:v>-35</c:v>
                </c:pt>
                <c:pt idx="10">
                  <c:v>-20</c:v>
                </c:pt>
                <c:pt idx="11">
                  <c:v>0</c:v>
                </c:pt>
                <c:pt idx="12">
                  <c:v>-15</c:v>
                </c:pt>
                <c:pt idx="13">
                  <c:v>-20</c:v>
                </c:pt>
                <c:pt idx="14">
                  <c:v>-15</c:v>
                </c:pt>
                <c:pt idx="15">
                  <c:v>-20</c:v>
                </c:pt>
                <c:pt idx="16">
                  <c:v>-20</c:v>
                </c:pt>
                <c:pt idx="17">
                  <c:v>0</c:v>
                </c:pt>
                <c:pt idx="18">
                  <c:v>-30</c:v>
                </c:pt>
                <c:pt idx="19">
                  <c:v>-30</c:v>
                </c:pt>
                <c:pt idx="20">
                  <c:v>-35</c:v>
                </c:pt>
                <c:pt idx="21">
                  <c:v>-35</c:v>
                </c:pt>
                <c:pt idx="22">
                  <c:v>-20</c:v>
                </c:pt>
                <c:pt idx="23">
                  <c:v>-25</c:v>
                </c:pt>
                <c:pt idx="24">
                  <c:v>-30</c:v>
                </c:pt>
                <c:pt idx="25">
                  <c:v>-35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-35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F7-4CE1-92ED-16602AFFC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4398208"/>
        <c:axId val="294400000"/>
      </c:radarChart>
      <c:catAx>
        <c:axId val="294398208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400000"/>
        <c:crosses val="autoZero"/>
        <c:auto val="1"/>
        <c:lblAlgn val="ctr"/>
        <c:lblOffset val="100"/>
        <c:noMultiLvlLbl val="0"/>
      </c:catAx>
      <c:valAx>
        <c:axId val="294400000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4398208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solidFill>
                  <a:sysClr val="windowText" lastClr="000000"/>
                </a:solidFill>
              </a:rPr>
              <a:t>Design Factor 2 </a:t>
            </a:r>
            <a:r>
              <a:rPr lang="en-US" sz="1200" i="1">
                <a:solidFill>
                  <a:sysClr val="windowText" lastClr="000000"/>
                </a:solidFill>
              </a:rPr>
              <a:t>Enterprise Goals</a:t>
            </a:r>
            <a:r>
              <a:rPr lang="en-US" sz="1200">
                <a:solidFill>
                  <a:sysClr val="windowText" lastClr="000000"/>
                </a:solidFill>
              </a:rPr>
              <a:t> (Input)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cat>
            <c:strRef>
              <c:f>'DF2'!$A$6:$A$18</c:f>
              <c:strCache>
                <c:ptCount val="13"/>
                <c:pt idx="0">
                  <c:v>EG01—Portfolio of competitive products and services</c:v>
                </c:pt>
                <c:pt idx="1">
                  <c:v>EG02—Managed business risk</c:v>
                </c:pt>
                <c:pt idx="2">
                  <c:v>EG03—Compliance with external laws and regulations</c:v>
                </c:pt>
                <c:pt idx="3">
                  <c:v>EG04—Quality of financial information</c:v>
                </c:pt>
                <c:pt idx="4">
                  <c:v>EG05—Customer-oriented service culture</c:v>
                </c:pt>
                <c:pt idx="5">
                  <c:v>EG06—Business-service continuity and availability</c:v>
                </c:pt>
                <c:pt idx="6">
                  <c:v>EG07—Quality of management information</c:v>
                </c:pt>
                <c:pt idx="7">
                  <c:v>EG08—Optimization of internal business process functionality</c:v>
                </c:pt>
                <c:pt idx="8">
                  <c:v>EG09—Optimization of business process costs</c:v>
                </c:pt>
                <c:pt idx="9">
                  <c:v>EG10—Staff skills, motivation and productivity</c:v>
                </c:pt>
                <c:pt idx="10">
                  <c:v>EG11—Compliance with internal policies</c:v>
                </c:pt>
                <c:pt idx="11">
                  <c:v>EG12—Managed digital transformation programs</c:v>
                </c:pt>
                <c:pt idx="12">
                  <c:v>EG13—Product and business innovation</c:v>
                </c:pt>
              </c:strCache>
            </c:strRef>
          </c:cat>
          <c:val>
            <c:numRef>
              <c:f>'DF2'!$E$6:$E$18</c:f>
              <c:numCache>
                <c:formatCode>General</c:formatCode>
                <c:ptCount val="13"/>
                <c:pt idx="0">
                  <c:v>4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5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35-4480-8241-4765208CAF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0742272"/>
        <c:axId val="250743808"/>
      </c:radarChart>
      <c:catAx>
        <c:axId val="25074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1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743808"/>
        <c:crosses val="autoZero"/>
        <c:auto val="1"/>
        <c:lblAlgn val="ctr"/>
        <c:lblOffset val="100"/>
        <c:noMultiLvlLbl val="0"/>
      </c:catAx>
      <c:valAx>
        <c:axId val="25074380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74227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Design Factor 2 </a:t>
            </a:r>
            <a:r>
              <a:rPr lang="en-US" sz="1200" i="1"/>
              <a:t>Enterprise Goals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 Management Objectives Importance</a:t>
            </a:r>
          </a:p>
        </c:rich>
      </c:tx>
      <c:layout>
        <c:manualLayout>
          <c:xMode val="edge"/>
          <c:yMode val="edge"/>
          <c:x val="0.12716595481748799"/>
          <c:y val="5.828976156657179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2749965893317202E-2"/>
          <c:y val="0.21340248889122301"/>
          <c:w val="0.82081395508312305"/>
          <c:h val="0.7641066131468400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F2D2EE"/>
            </a:solidFill>
            <a:ln>
              <a:noFill/>
            </a:ln>
            <a:effectLst/>
          </c:spPr>
          <c:invertIfNegative val="0"/>
          <c:cat>
            <c:strRef>
              <c:f>'DF2'!$A$31:$A$70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'DF2'!$D$31:$D$70</c:f>
              <c:numCache>
                <c:formatCode>0_ ;[Red]\-0\ </c:formatCode>
                <c:ptCount val="40"/>
                <c:pt idx="0">
                  <c:v>0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-10</c:v>
                </c:pt>
                <c:pt idx="5">
                  <c:v>0</c:v>
                </c:pt>
                <c:pt idx="6">
                  <c:v>10</c:v>
                </c:pt>
                <c:pt idx="7">
                  <c:v>10</c:v>
                </c:pt>
                <c:pt idx="8">
                  <c:v>5</c:v>
                </c:pt>
                <c:pt idx="9">
                  <c:v>10</c:v>
                </c:pt>
                <c:pt idx="10">
                  <c:v>-5</c:v>
                </c:pt>
                <c:pt idx="11">
                  <c:v>5</c:v>
                </c:pt>
                <c:pt idx="12">
                  <c:v>5</c:v>
                </c:pt>
                <c:pt idx="13">
                  <c:v>10</c:v>
                </c:pt>
                <c:pt idx="14">
                  <c:v>10</c:v>
                </c:pt>
                <c:pt idx="15">
                  <c:v>0</c:v>
                </c:pt>
                <c:pt idx="16">
                  <c:v>20</c:v>
                </c:pt>
                <c:pt idx="17">
                  <c:v>10</c:v>
                </c:pt>
                <c:pt idx="18">
                  <c:v>-5</c:v>
                </c:pt>
                <c:pt idx="19">
                  <c:v>5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5</c:v>
                </c:pt>
                <c:pt idx="24">
                  <c:v>10</c:v>
                </c:pt>
                <c:pt idx="25">
                  <c:v>5</c:v>
                </c:pt>
                <c:pt idx="26">
                  <c:v>5</c:v>
                </c:pt>
                <c:pt idx="27">
                  <c:v>-10</c:v>
                </c:pt>
                <c:pt idx="28">
                  <c:v>15</c:v>
                </c:pt>
                <c:pt idx="29">
                  <c:v>5</c:v>
                </c:pt>
                <c:pt idx="30">
                  <c:v>10</c:v>
                </c:pt>
                <c:pt idx="31">
                  <c:v>15</c:v>
                </c:pt>
                <c:pt idx="32">
                  <c:v>15</c:v>
                </c:pt>
                <c:pt idx="33">
                  <c:v>15</c:v>
                </c:pt>
                <c:pt idx="34">
                  <c:v>5</c:v>
                </c:pt>
                <c:pt idx="35">
                  <c:v>10</c:v>
                </c:pt>
                <c:pt idx="36">
                  <c:v>0</c:v>
                </c:pt>
                <c:pt idx="37">
                  <c:v>0</c:v>
                </c:pt>
                <c:pt idx="38">
                  <c:v>-15</c:v>
                </c:pt>
                <c:pt idx="39">
                  <c:v>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1D-481A-84E7-7C77AC087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50768000"/>
        <c:axId val="250782080"/>
      </c:barChart>
      <c:catAx>
        <c:axId val="2507680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782080"/>
        <c:crosses val="autoZero"/>
        <c:auto val="1"/>
        <c:lblAlgn val="ctr"/>
        <c:lblOffset val="100"/>
        <c:noMultiLvlLbl val="0"/>
      </c:catAx>
      <c:valAx>
        <c:axId val="250782080"/>
        <c:scaling>
          <c:orientation val="minMax"/>
          <c:max val="10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7680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2 </a:t>
            </a:r>
            <a:r>
              <a:rPr lang="en-US" sz="1200" b="0" i="1" u="none" strike="noStrike" baseline="0">
                <a:effectLst/>
              </a:rPr>
              <a:t>Enterprise Goals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 Objectives Importance</a:t>
            </a:r>
          </a:p>
        </c:rich>
      </c:tx>
      <c:layout>
        <c:manualLayout>
          <c:xMode val="edge"/>
          <c:yMode val="edge"/>
          <c:x val="0.19215714437804601"/>
          <c:y val="3.772772495188819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radarChart>
        <c:radarStyle val="filled"/>
        <c:varyColors val="0"/>
        <c:ser>
          <c:idx val="0"/>
          <c:order val="0"/>
          <c:spPr>
            <a:solidFill>
              <a:srgbClr val="F2D2EE"/>
            </a:solidFill>
            <a:ln>
              <a:noFill/>
            </a:ln>
            <a:effectLst/>
          </c:spPr>
          <c:cat>
            <c:strRef>
              <c:f>'DF2'!$A$31:$A$70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'DF2'!$D$31:$D$70</c:f>
              <c:numCache>
                <c:formatCode>0_ ;[Red]\-0\ </c:formatCode>
                <c:ptCount val="40"/>
                <c:pt idx="0">
                  <c:v>0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-10</c:v>
                </c:pt>
                <c:pt idx="5">
                  <c:v>0</c:v>
                </c:pt>
                <c:pt idx="6">
                  <c:v>10</c:v>
                </c:pt>
                <c:pt idx="7">
                  <c:v>10</c:v>
                </c:pt>
                <c:pt idx="8">
                  <c:v>5</c:v>
                </c:pt>
                <c:pt idx="9">
                  <c:v>10</c:v>
                </c:pt>
                <c:pt idx="10">
                  <c:v>-5</c:v>
                </c:pt>
                <c:pt idx="11">
                  <c:v>5</c:v>
                </c:pt>
                <c:pt idx="12">
                  <c:v>5</c:v>
                </c:pt>
                <c:pt idx="13">
                  <c:v>10</c:v>
                </c:pt>
                <c:pt idx="14">
                  <c:v>10</c:v>
                </c:pt>
                <c:pt idx="15">
                  <c:v>0</c:v>
                </c:pt>
                <c:pt idx="16">
                  <c:v>20</c:v>
                </c:pt>
                <c:pt idx="17">
                  <c:v>10</c:v>
                </c:pt>
                <c:pt idx="18">
                  <c:v>-5</c:v>
                </c:pt>
                <c:pt idx="19">
                  <c:v>5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5</c:v>
                </c:pt>
                <c:pt idx="24">
                  <c:v>10</c:v>
                </c:pt>
                <c:pt idx="25">
                  <c:v>5</c:v>
                </c:pt>
                <c:pt idx="26">
                  <c:v>5</c:v>
                </c:pt>
                <c:pt idx="27">
                  <c:v>-10</c:v>
                </c:pt>
                <c:pt idx="28">
                  <c:v>15</c:v>
                </c:pt>
                <c:pt idx="29">
                  <c:v>5</c:v>
                </c:pt>
                <c:pt idx="30">
                  <c:v>10</c:v>
                </c:pt>
                <c:pt idx="31">
                  <c:v>15</c:v>
                </c:pt>
                <c:pt idx="32">
                  <c:v>15</c:v>
                </c:pt>
                <c:pt idx="33">
                  <c:v>15</c:v>
                </c:pt>
                <c:pt idx="34">
                  <c:v>5</c:v>
                </c:pt>
                <c:pt idx="35">
                  <c:v>10</c:v>
                </c:pt>
                <c:pt idx="36">
                  <c:v>0</c:v>
                </c:pt>
                <c:pt idx="37">
                  <c:v>0</c:v>
                </c:pt>
                <c:pt idx="38">
                  <c:v>-15</c:v>
                </c:pt>
                <c:pt idx="39">
                  <c:v>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24-494F-A70D-EF762DF2CF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0791808"/>
        <c:axId val="290793344"/>
      </c:radarChart>
      <c:catAx>
        <c:axId val="290791808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0793344"/>
        <c:crosses val="autoZero"/>
        <c:auto val="1"/>
        <c:lblAlgn val="ctr"/>
        <c:lblOffset val="100"/>
        <c:noMultiLvlLbl val="0"/>
      </c:catAx>
      <c:valAx>
        <c:axId val="290793344"/>
        <c:scaling>
          <c:orientation val="minMax"/>
          <c:max val="100"/>
          <c:min val="-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[Red]\-#,##0\ " sourceLinked="0"/>
        <c:majorTickMark val="none"/>
        <c:minorTickMark val="none"/>
        <c:tickLblPos val="nextTo"/>
        <c:spPr>
          <a:noFill/>
          <a:ln w="3175"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0791808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lang="en-US" sz="1100" b="0" i="0" u="none" strike="noStrike" kern="1200" cap="none" spc="20" baseline="0">
                <a:solidFill>
                  <a:sysClr val="windowText" lastClr="000000">
                    <a:lumMod val="50000"/>
                    <a:lumOff val="50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baseline="0">
                <a:effectLst/>
              </a:rPr>
              <a:t>Design Factor 2 </a:t>
            </a:r>
            <a:r>
              <a:rPr lang="en-US" sz="1100" b="0" i="1" baseline="0">
                <a:effectLst/>
              </a:rPr>
              <a:t>Enterprise Goals</a:t>
            </a:r>
            <a:r>
              <a:rPr lang="en-US" sz="1100" b="0" i="0" baseline="0">
                <a:effectLst/>
              </a:rPr>
              <a:t> (Input) </a:t>
            </a:r>
            <a:r>
              <a:rPr lang="en-US" sz="1100"/>
              <a:t>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E226-4A39-AE44-C6B55F8C66DF}"/>
              </c:ext>
            </c:extLst>
          </c:dPt>
          <c:dPt>
            <c:idx val="1"/>
            <c:invertIfNegative val="0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E226-4A39-AE44-C6B55F8C66DF}"/>
              </c:ext>
            </c:extLst>
          </c:dPt>
          <c:dPt>
            <c:idx val="2"/>
            <c:invertIfNegative val="0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E226-4A39-AE44-C6B55F8C66DF}"/>
              </c:ext>
            </c:extLst>
          </c:dPt>
          <c:dPt>
            <c:idx val="3"/>
            <c:invertIfNegative val="0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E226-4A39-AE44-C6B55F8C66DF}"/>
              </c:ext>
            </c:extLst>
          </c:dPt>
          <c:dPt>
            <c:idx val="4"/>
            <c:invertIfNegative val="0"/>
            <c:bubble3D val="0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E226-4A39-AE44-C6B55F8C66DF}"/>
              </c:ext>
            </c:extLst>
          </c:dPt>
          <c:dPt>
            <c:idx val="5"/>
            <c:invertIfNegative val="0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E226-4A39-AE44-C6B55F8C66DF}"/>
              </c:ext>
            </c:extLst>
          </c:dPt>
          <c:dPt>
            <c:idx val="6"/>
            <c:invertIfNegative val="0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E226-4A39-AE44-C6B55F8C66DF}"/>
              </c:ext>
            </c:extLst>
          </c:dPt>
          <c:dPt>
            <c:idx val="7"/>
            <c:invertIfNegative val="0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E226-4A39-AE44-C6B55F8C66DF}"/>
              </c:ext>
            </c:extLst>
          </c:dPt>
          <c:dPt>
            <c:idx val="8"/>
            <c:invertIfNegative val="0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E226-4A39-AE44-C6B55F8C66DF}"/>
              </c:ext>
            </c:extLst>
          </c:dPt>
          <c:dPt>
            <c:idx val="9"/>
            <c:invertIfNegative val="0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E226-4A39-AE44-C6B55F8C66DF}"/>
              </c:ext>
            </c:extLst>
          </c:dPt>
          <c:dPt>
            <c:idx val="10"/>
            <c:invertIfNegative val="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E226-4A39-AE44-C6B55F8C66DF}"/>
              </c:ext>
            </c:extLst>
          </c:dPt>
          <c:dPt>
            <c:idx val="11"/>
            <c:invertIfNegative val="0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E226-4A39-AE44-C6B55F8C66DF}"/>
              </c:ext>
            </c:extLst>
          </c:dPt>
          <c:dPt>
            <c:idx val="12"/>
            <c:invertIfNegative val="0"/>
            <c:bubble3D val="0"/>
            <c:spPr>
              <a:gradFill rotWithShape="1">
                <a:gsLst>
                  <a:gs pos="0">
                    <a:schemeClr val="accent1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E226-4A39-AE44-C6B55F8C66D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16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'DF2'!$A$6:$A$18</c:f>
              <c:strCache>
                <c:ptCount val="13"/>
                <c:pt idx="0">
                  <c:v>EG01—Portfolio of competitive products and services</c:v>
                </c:pt>
                <c:pt idx="1">
                  <c:v>EG02—Managed business risk</c:v>
                </c:pt>
                <c:pt idx="2">
                  <c:v>EG03—Compliance with external laws and regulations</c:v>
                </c:pt>
                <c:pt idx="3">
                  <c:v>EG04—Quality of financial information</c:v>
                </c:pt>
                <c:pt idx="4">
                  <c:v>EG05—Customer-oriented service culture</c:v>
                </c:pt>
                <c:pt idx="5">
                  <c:v>EG06—Business-service continuity and availability</c:v>
                </c:pt>
                <c:pt idx="6">
                  <c:v>EG07—Quality of management information</c:v>
                </c:pt>
                <c:pt idx="7">
                  <c:v>EG08—Optimization of internal business process functionality</c:v>
                </c:pt>
                <c:pt idx="8">
                  <c:v>EG09—Optimization of business process costs</c:v>
                </c:pt>
                <c:pt idx="9">
                  <c:v>EG10—Staff skills, motivation and productivity</c:v>
                </c:pt>
                <c:pt idx="10">
                  <c:v>EG11—Compliance with internal policies</c:v>
                </c:pt>
                <c:pt idx="11">
                  <c:v>EG12—Managed digital transformation programs</c:v>
                </c:pt>
                <c:pt idx="12">
                  <c:v>EG13—Product and business innovation</c:v>
                </c:pt>
              </c:strCache>
            </c:strRef>
          </c:cat>
          <c:val>
            <c:numRef>
              <c:f>'DF2'!$E$6:$E$18</c:f>
              <c:numCache>
                <c:formatCode>General</c:formatCode>
                <c:ptCount val="13"/>
                <c:pt idx="0">
                  <c:v>4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5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E226-4A39-AE44-C6B55F8C66D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5"/>
        <c:axId val="291125504"/>
        <c:axId val="291137792"/>
      </c:barChart>
      <c:catAx>
        <c:axId val="2911255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137792"/>
        <c:crosses val="autoZero"/>
        <c:auto val="1"/>
        <c:lblAlgn val="ctr"/>
        <c:lblOffset val="100"/>
        <c:noMultiLvlLbl val="0"/>
      </c:catAx>
      <c:valAx>
        <c:axId val="291137792"/>
        <c:scaling>
          <c:orientation val="minMax"/>
          <c:max val="5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9112550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0" i="0" u="none" strike="noStrike" baseline="0">
                <a:effectLst/>
              </a:rPr>
              <a:t>Design Factor 3 </a:t>
            </a:r>
            <a:r>
              <a:rPr lang="en-US" sz="1200" b="0" i="1" u="none" strike="noStrike" baseline="0">
                <a:effectLst/>
              </a:rPr>
              <a:t>IT Risk Profile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Resulting Governance/Management</a:t>
            </a:r>
          </a:p>
          <a:p>
            <a:pPr>
              <a:defRPr lang="en-US"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Objectives Importance</a:t>
            </a:r>
          </a:p>
        </c:rich>
      </c:tx>
      <c:layout>
        <c:manualLayout>
          <c:xMode val="edge"/>
          <c:yMode val="edge"/>
          <c:x val="0.21557829829144001"/>
          <c:y val="1.128039171001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2D2EE"/>
            </a:solidFill>
            <a:ln>
              <a:noFill/>
            </a:ln>
            <a:effectLst/>
          </c:spPr>
          <c:invertIfNegative val="0"/>
          <c:cat>
            <c:strRef>
              <c:f>'DF3'!$A$36:$A$75</c:f>
              <c:strCache>
                <c:ptCount val="40"/>
                <c:pt idx="0">
                  <c:v>EDM01</c:v>
                </c:pt>
                <c:pt idx="1">
                  <c:v>EDM02</c:v>
                </c:pt>
                <c:pt idx="2">
                  <c:v>EDM03</c:v>
                </c:pt>
                <c:pt idx="3">
                  <c:v>EDM04</c:v>
                </c:pt>
                <c:pt idx="4">
                  <c:v>EDM05</c:v>
                </c:pt>
                <c:pt idx="5">
                  <c:v>APO01</c:v>
                </c:pt>
                <c:pt idx="6">
                  <c:v>APO02</c:v>
                </c:pt>
                <c:pt idx="7">
                  <c:v>APO03</c:v>
                </c:pt>
                <c:pt idx="8">
                  <c:v>APO04</c:v>
                </c:pt>
                <c:pt idx="9">
                  <c:v>APO05</c:v>
                </c:pt>
                <c:pt idx="10">
                  <c:v>APO06</c:v>
                </c:pt>
                <c:pt idx="11">
                  <c:v>APO07</c:v>
                </c:pt>
                <c:pt idx="12">
                  <c:v>APO08</c:v>
                </c:pt>
                <c:pt idx="13">
                  <c:v>APO09</c:v>
                </c:pt>
                <c:pt idx="14">
                  <c:v>APO10</c:v>
                </c:pt>
                <c:pt idx="15">
                  <c:v>APO11</c:v>
                </c:pt>
                <c:pt idx="16">
                  <c:v>APO12</c:v>
                </c:pt>
                <c:pt idx="17">
                  <c:v>APO13</c:v>
                </c:pt>
                <c:pt idx="18">
                  <c:v>APO14</c:v>
                </c:pt>
                <c:pt idx="19">
                  <c:v>BAI01</c:v>
                </c:pt>
                <c:pt idx="20">
                  <c:v>BAI02</c:v>
                </c:pt>
                <c:pt idx="21">
                  <c:v>BAI03</c:v>
                </c:pt>
                <c:pt idx="22">
                  <c:v>BAI04</c:v>
                </c:pt>
                <c:pt idx="23">
                  <c:v>BAI05</c:v>
                </c:pt>
                <c:pt idx="24">
                  <c:v>BAI06</c:v>
                </c:pt>
                <c:pt idx="25">
                  <c:v>BAI07</c:v>
                </c:pt>
                <c:pt idx="26">
                  <c:v>BAI08</c:v>
                </c:pt>
                <c:pt idx="27">
                  <c:v>BAI09</c:v>
                </c:pt>
                <c:pt idx="28">
                  <c:v>BAI10</c:v>
                </c:pt>
                <c:pt idx="29">
                  <c:v>BAI11</c:v>
                </c:pt>
                <c:pt idx="30">
                  <c:v>DSS01</c:v>
                </c:pt>
                <c:pt idx="31">
                  <c:v>DSS02</c:v>
                </c:pt>
                <c:pt idx="32">
                  <c:v>DSS03</c:v>
                </c:pt>
                <c:pt idx="33">
                  <c:v>DSS04</c:v>
                </c:pt>
                <c:pt idx="34">
                  <c:v>DSS05</c:v>
                </c:pt>
                <c:pt idx="35">
                  <c:v>DSS06</c:v>
                </c:pt>
                <c:pt idx="36">
                  <c:v>MEA01</c:v>
                </c:pt>
                <c:pt idx="37">
                  <c:v>MEA02</c:v>
                </c:pt>
                <c:pt idx="38">
                  <c:v>MEA03</c:v>
                </c:pt>
                <c:pt idx="39">
                  <c:v>MEA04</c:v>
                </c:pt>
              </c:strCache>
            </c:strRef>
          </c:cat>
          <c:val>
            <c:numRef>
              <c:f>'DF3'!$D$36:$D$75</c:f>
              <c:numCache>
                <c:formatCode>0_ ;[Red]\-0\ </c:formatCode>
                <c:ptCount val="40"/>
                <c:pt idx="0">
                  <c:v>5</c:v>
                </c:pt>
                <c:pt idx="1">
                  <c:v>30</c:v>
                </c:pt>
                <c:pt idx="2">
                  <c:v>10</c:v>
                </c:pt>
                <c:pt idx="3">
                  <c:v>-5</c:v>
                </c:pt>
                <c:pt idx="4">
                  <c:v>-10</c:v>
                </c:pt>
                <c:pt idx="5">
                  <c:v>15</c:v>
                </c:pt>
                <c:pt idx="6">
                  <c:v>-10</c:v>
                </c:pt>
                <c:pt idx="7">
                  <c:v>15</c:v>
                </c:pt>
                <c:pt idx="8">
                  <c:v>40</c:v>
                </c:pt>
                <c:pt idx="9">
                  <c:v>5</c:v>
                </c:pt>
                <c:pt idx="10">
                  <c:v>-10</c:v>
                </c:pt>
                <c:pt idx="11">
                  <c:v>-10</c:v>
                </c:pt>
                <c:pt idx="12">
                  <c:v>15</c:v>
                </c:pt>
                <c:pt idx="13">
                  <c:v>-5</c:v>
                </c:pt>
                <c:pt idx="14">
                  <c:v>-5</c:v>
                </c:pt>
                <c:pt idx="15">
                  <c:v>15</c:v>
                </c:pt>
                <c:pt idx="16">
                  <c:v>45</c:v>
                </c:pt>
                <c:pt idx="17">
                  <c:v>55</c:v>
                </c:pt>
                <c:pt idx="18">
                  <c:v>25</c:v>
                </c:pt>
                <c:pt idx="19">
                  <c:v>-5</c:v>
                </c:pt>
                <c:pt idx="20">
                  <c:v>5</c:v>
                </c:pt>
                <c:pt idx="21">
                  <c:v>25</c:v>
                </c:pt>
                <c:pt idx="22">
                  <c:v>50</c:v>
                </c:pt>
                <c:pt idx="23">
                  <c:v>-20</c:v>
                </c:pt>
                <c:pt idx="24">
                  <c:v>70</c:v>
                </c:pt>
                <c:pt idx="25">
                  <c:v>20</c:v>
                </c:pt>
                <c:pt idx="26">
                  <c:v>0</c:v>
                </c:pt>
                <c:pt idx="27">
                  <c:v>45</c:v>
                </c:pt>
                <c:pt idx="28">
                  <c:v>55</c:v>
                </c:pt>
                <c:pt idx="29">
                  <c:v>50</c:v>
                </c:pt>
                <c:pt idx="30">
                  <c:v>35</c:v>
                </c:pt>
                <c:pt idx="31">
                  <c:v>35</c:v>
                </c:pt>
                <c:pt idx="32">
                  <c:v>-5</c:v>
                </c:pt>
                <c:pt idx="33">
                  <c:v>30</c:v>
                </c:pt>
                <c:pt idx="34">
                  <c:v>35</c:v>
                </c:pt>
                <c:pt idx="35">
                  <c:v>45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3C-4693-A20C-F7324B8268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42617600"/>
        <c:axId val="142619392"/>
      </c:barChart>
      <c:catAx>
        <c:axId val="1426176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619392"/>
        <c:crosses val="autoZero"/>
        <c:auto val="1"/>
        <c:lblAlgn val="ctr"/>
        <c:lblOffset val="100"/>
        <c:noMultiLvlLbl val="0"/>
      </c:catAx>
      <c:valAx>
        <c:axId val="142619392"/>
        <c:scaling>
          <c:orientation val="minMax"/>
          <c:max val="100"/>
          <c:min val="-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;[Red]\-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617600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4" Type="http://schemas.openxmlformats.org/officeDocument/2006/relationships/image" Target="../media/image1.emf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image" Target="../media/image1.emf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4" Type="http://schemas.openxmlformats.org/officeDocument/2006/relationships/image" Target="../media/image1.emf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emf"/><Relationship Id="rId4" Type="http://schemas.openxmlformats.org/officeDocument/2006/relationships/chart" Target="../charts/chart4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image" Target="../media/image1.emf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image" Target="../media/image1.emf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image" Target="../media/image1.emf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4" Type="http://schemas.openxmlformats.org/officeDocument/2006/relationships/image" Target="../media/image1.emf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5" Type="http://schemas.openxmlformats.org/officeDocument/2006/relationships/chart" Target="../charts/chart39.xml"/><Relationship Id="rId4" Type="http://schemas.openxmlformats.org/officeDocument/2006/relationships/chart" Target="../charts/chart38.xml"/></Relationships>
</file>

<file path=xl/drawings/_rels/drawing4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7" Type="http://schemas.openxmlformats.org/officeDocument/2006/relationships/chart" Target="../charts/chart46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6" Type="http://schemas.openxmlformats.org/officeDocument/2006/relationships/chart" Target="../charts/chart45.xml"/><Relationship Id="rId5" Type="http://schemas.openxmlformats.org/officeDocument/2006/relationships/chart" Target="../charts/chart44.xml"/><Relationship Id="rId4" Type="http://schemas.openxmlformats.org/officeDocument/2006/relationships/chart" Target="../charts/chart4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image" Target="../media/image1.emf"/><Relationship Id="rId4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14288</xdr:rowOff>
    </xdr:from>
    <xdr:to>
      <xdr:col>1</xdr:col>
      <xdr:colOff>606425</xdr:colOff>
      <xdr:row>1</xdr:row>
      <xdr:rowOff>45283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3970"/>
          <a:ext cx="1256665" cy="269240"/>
        </a:xfrm>
        <a:prstGeom prst="rect">
          <a:avLst/>
        </a:prstGeom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0.01833</cdr:x>
      <cdr:y>0.00648</cdr:y>
    </cdr:from>
    <cdr:to>
      <cdr:x>0.30186</cdr:x>
      <cdr:y>0.05694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D181203B-6C51-5DE0-86B7-213C39C1D7C2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104654" y="52061"/>
          <a:ext cx="1618804" cy="405442"/>
        </a:xfrm>
        <a:prstGeom xmlns:a="http://schemas.openxmlformats.org/drawingml/2006/main" prst="rect">
          <a:avLst/>
        </a:prstGeom>
      </cdr:spPr>
    </cdr:pic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0.00859</cdr:x>
      <cdr:y>0.00686</cdr:y>
    </cdr:from>
    <cdr:to>
      <cdr:x>0.1419</cdr:x>
      <cdr:y>0.03399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184C195B-A621-A7ED-CB4D-8F0350416340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88766" cy="200925"/>
        </a:xfrm>
        <a:prstGeom xmlns:a="http://schemas.openxmlformats.org/drawingml/2006/main" prst="rect">
          <a:avLst/>
        </a:prstGeom>
      </cdr:spPr>
    </cdr:pic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0.00845</cdr:x>
      <cdr:y>0.0075</cdr:y>
    </cdr:from>
    <cdr:to>
      <cdr:x>0.1392</cdr:x>
      <cdr:y>0.03895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07D7967D-0600-5B79-19EA-18718E2F4628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85569" cy="212976"/>
        </a:xfrm>
        <a:prstGeom xmlns:a="http://schemas.openxmlformats.org/drawingml/2006/main" prst="rect">
          <a:avLst/>
        </a:prstGeom>
      </cdr:spPr>
    </cdr:pic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38428</xdr:colOff>
      <xdr:row>32</xdr:row>
      <xdr:rowOff>109904</xdr:rowOff>
    </xdr:from>
    <xdr:to>
      <xdr:col>12</xdr:col>
      <xdr:colOff>722313</xdr:colOff>
      <xdr:row>75</xdr:row>
      <xdr:rowOff>7936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123092</xdr:colOff>
      <xdr:row>32</xdr:row>
      <xdr:rowOff>88534</xdr:rowOff>
    </xdr:from>
    <xdr:to>
      <xdr:col>22</xdr:col>
      <xdr:colOff>391381</xdr:colOff>
      <xdr:row>75</xdr:row>
      <xdr:rowOff>23812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422502</xdr:colOff>
      <xdr:row>0</xdr:row>
      <xdr:rowOff>458302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0"/>
          <a:ext cx="2013585" cy="457835"/>
        </a:xfrm>
        <a:prstGeom prst="rect">
          <a:avLst/>
        </a:prstGeom>
      </xdr:spPr>
    </xdr:pic>
    <xdr:clientData/>
  </xdr:twoCellAnchor>
  <xdr:twoCellAnchor>
    <xdr:from>
      <xdr:col>13</xdr:col>
      <xdr:colOff>130968</xdr:colOff>
      <xdr:row>3</xdr:row>
      <xdr:rowOff>136525</xdr:rowOff>
    </xdr:from>
    <xdr:to>
      <xdr:col>23</xdr:col>
      <xdr:colOff>174624</xdr:colOff>
      <xdr:row>28</xdr:row>
      <xdr:rowOff>119063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oneCellAnchor>
    <xdr:from>
      <xdr:col>13</xdr:col>
      <xdr:colOff>0</xdr:colOff>
      <xdr:row>0</xdr:row>
      <xdr:rowOff>0</xdr:rowOff>
    </xdr:from>
    <xdr:ext cx="1812965" cy="458302"/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5281910" y="0"/>
          <a:ext cx="1812925" cy="457835"/>
        </a:xfrm>
        <a:prstGeom prst="rect">
          <a:avLst/>
        </a:prstGeom>
      </xdr:spPr>
    </xdr:pic>
    <xdr:clientData/>
  </xdr:one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0.0128</cdr:x>
      <cdr:y>0.00645</cdr:y>
    </cdr:from>
    <cdr:to>
      <cdr:x>0.20513</cdr:x>
      <cdr:y>0.06146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5BEE6F93-328C-05F8-A9FA-257E2266C8A3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126514" y="55140"/>
          <a:ext cx="1900973" cy="470312"/>
        </a:xfrm>
        <a:prstGeom xmlns:a="http://schemas.openxmlformats.org/drawingml/2006/main" prst="rect">
          <a:avLst/>
        </a:prstGeom>
      </cdr:spPr>
    </cdr:pic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0.00852</cdr:x>
      <cdr:y>0.00654</cdr:y>
    </cdr:from>
    <cdr:to>
      <cdr:x>0.14088</cdr:x>
      <cdr:y>0.03238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5B28FBFF-626F-2CDA-7B02-5939979736A9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88766" cy="200925"/>
        </a:xfrm>
        <a:prstGeom xmlns:a="http://schemas.openxmlformats.org/drawingml/2006/main" prst="rect">
          <a:avLst/>
        </a:prstGeom>
      </cdr:spPr>
    </cdr:pic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0.00825</cdr:x>
      <cdr:y>0.0094</cdr:y>
    </cdr:from>
    <cdr:to>
      <cdr:x>0.1323</cdr:x>
      <cdr:y>0.04765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4C1C2F55-870A-E484-8A45-58FCB9F4133B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3581" cy="206718"/>
        </a:xfrm>
        <a:prstGeom xmlns:a="http://schemas.openxmlformats.org/drawingml/2006/main" prst="rect">
          <a:avLst/>
        </a:prstGeom>
      </cdr:spPr>
    </cdr:pic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167517</xdr:colOff>
      <xdr:row>3</xdr:row>
      <xdr:rowOff>175382</xdr:rowOff>
    </xdr:from>
    <xdr:to>
      <xdr:col>22</xdr:col>
      <xdr:colOff>423332</xdr:colOff>
      <xdr:row>24</xdr:row>
      <xdr:rowOff>285750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4</xdr:col>
      <xdr:colOff>127000</xdr:colOff>
      <xdr:row>30</xdr:row>
      <xdr:rowOff>13405</xdr:rowOff>
    </xdr:from>
    <xdr:to>
      <xdr:col>11</xdr:col>
      <xdr:colOff>818446</xdr:colOff>
      <xdr:row>70</xdr:row>
      <xdr:rowOff>69850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12</xdr:col>
      <xdr:colOff>117122</xdr:colOff>
      <xdr:row>30</xdr:row>
      <xdr:rowOff>27516</xdr:rowOff>
    </xdr:from>
    <xdr:to>
      <xdr:col>22</xdr:col>
      <xdr:colOff>373944</xdr:colOff>
      <xdr:row>71</xdr:row>
      <xdr:rowOff>134056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477020</xdr:colOff>
      <xdr:row>1</xdr:row>
      <xdr:rowOff>3511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32635" cy="460375"/>
        </a:xfrm>
        <a:prstGeom prst="rect">
          <a:avLst/>
        </a:prstGeom>
      </xdr:spPr>
    </xdr:pic>
    <xdr:clientData/>
  </xdr:twoCellAnchor>
  <xdr:oneCellAnchor>
    <xdr:from>
      <xdr:col>12</xdr:col>
      <xdr:colOff>0</xdr:colOff>
      <xdr:row>0</xdr:row>
      <xdr:rowOff>0</xdr:rowOff>
    </xdr:from>
    <xdr:ext cx="1824631" cy="462122"/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5210155" y="0"/>
          <a:ext cx="1824355" cy="461645"/>
        </a:xfrm>
        <a:prstGeom prst="rect">
          <a:avLst/>
        </a:prstGeom>
      </xdr:spPr>
    </xdr:pic>
    <xdr:clientData/>
  </xdr:one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0.00839</cdr:x>
      <cdr:y>0.00589</cdr:y>
    </cdr:from>
    <cdr:to>
      <cdr:x>0.10367</cdr:x>
      <cdr:y>0.02295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49D46BD5-7A04-678E-F12C-B39D7C4BFDC8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577128" cy="147006"/>
        </a:xfrm>
        <a:prstGeom xmlns:a="http://schemas.openxmlformats.org/drawingml/2006/main" prst="rect">
          <a:avLst/>
        </a:prstGeom>
      </cdr:spPr>
    </cdr:pic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0.00414</cdr:x>
      <cdr:y>0.00903</cdr:y>
    </cdr:from>
    <cdr:to>
      <cdr:x>0.17136</cdr:x>
      <cdr:y>0.05676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01185E2F-4A85-5AA6-73D4-1A73578F303E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40672" y="76704"/>
          <a:ext cx="1642810" cy="405442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1760858</xdr:colOff>
      <xdr:row>1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60855" cy="444500"/>
        </a:xfrm>
        <a:prstGeom prst="rect">
          <a:avLst/>
        </a:prstGeom>
      </xdr:spPr>
    </xdr:pic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0.00855</cdr:x>
      <cdr:y>0.00696</cdr:y>
    </cdr:from>
    <cdr:to>
      <cdr:x>0.1078</cdr:x>
      <cdr:y>0.02752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62FB69BA-0C9A-73E2-6710-69553E102AFE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4075" y="55491"/>
          <a:ext cx="627687" cy="163937"/>
        </a:xfrm>
        <a:prstGeom xmlns:a="http://schemas.openxmlformats.org/drawingml/2006/main" prst="rect">
          <a:avLst/>
        </a:prstGeom>
      </cdr:spPr>
    </cdr:pic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9</xdr:col>
      <xdr:colOff>28769</xdr:colOff>
      <xdr:row>51</xdr:row>
      <xdr:rowOff>165618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0.00825</cdr:x>
      <cdr:y>0.00552</cdr:y>
    </cdr:from>
    <cdr:to>
      <cdr:x>0.10607</cdr:x>
      <cdr:y>0.02134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A989492C-C98E-F971-E46C-82E51B3B15CC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602530" cy="145562"/>
        </a:xfrm>
        <a:prstGeom xmlns:a="http://schemas.openxmlformats.org/drawingml/2006/main" prst="rect">
          <a:avLst/>
        </a:prstGeom>
      </cdr:spPr>
    </cdr:pic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124054</xdr:colOff>
      <xdr:row>9</xdr:row>
      <xdr:rowOff>90714</xdr:rowOff>
    </xdr:from>
    <xdr:to>
      <xdr:col>6</xdr:col>
      <xdr:colOff>526144</xdr:colOff>
      <xdr:row>22</xdr:row>
      <xdr:rowOff>1330098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5</xdr:col>
      <xdr:colOff>127000</xdr:colOff>
      <xdr:row>27</xdr:row>
      <xdr:rowOff>14288</xdr:rowOff>
    </xdr:from>
    <xdr:to>
      <xdr:col>6</xdr:col>
      <xdr:colOff>1651000</xdr:colOff>
      <xdr:row>66</xdr:row>
      <xdr:rowOff>137055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7</xdr:col>
      <xdr:colOff>95250</xdr:colOff>
      <xdr:row>27</xdr:row>
      <xdr:rowOff>14817</xdr:rowOff>
    </xdr:from>
    <xdr:to>
      <xdr:col>14</xdr:col>
      <xdr:colOff>398993</xdr:colOff>
      <xdr:row>66</xdr:row>
      <xdr:rowOff>137584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205873</xdr:colOff>
      <xdr:row>9</xdr:row>
      <xdr:rowOff>197932</xdr:rowOff>
    </xdr:from>
    <xdr:to>
      <xdr:col>1</xdr:col>
      <xdr:colOff>107293</xdr:colOff>
      <xdr:row>10</xdr:row>
      <xdr:rowOff>171523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05740" y="2602230"/>
          <a:ext cx="934085" cy="19113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348256</xdr:colOff>
      <xdr:row>1</xdr:row>
      <xdr:rowOff>1747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66290" cy="45847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343670</xdr:colOff>
      <xdr:row>1</xdr:row>
      <xdr:rowOff>3511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61845" cy="460375"/>
        </a:xfrm>
        <a:prstGeom prst="rect">
          <a:avLst/>
        </a:prstGeom>
      </xdr:spPr>
    </xdr:pic>
    <xdr:clientData/>
  </xdr:twoCellAnchor>
  <xdr:oneCellAnchor>
    <xdr:from>
      <xdr:col>7</xdr:col>
      <xdr:colOff>0</xdr:colOff>
      <xdr:row>0</xdr:row>
      <xdr:rowOff>0</xdr:rowOff>
    </xdr:from>
    <xdr:ext cx="1829923" cy="456830"/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541125" y="0"/>
          <a:ext cx="1829435" cy="456565"/>
        </a:xfrm>
        <a:prstGeom prst="rect">
          <a:avLst/>
        </a:prstGeom>
      </xdr:spPr>
    </xdr:pic>
    <xdr:clientData/>
  </xdr:oneCellAnchor>
  <xdr:oneCellAnchor>
    <xdr:from>
      <xdr:col>7</xdr:col>
      <xdr:colOff>0</xdr:colOff>
      <xdr:row>0</xdr:row>
      <xdr:rowOff>0</xdr:rowOff>
    </xdr:from>
    <xdr:ext cx="1825337" cy="458594"/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541125" y="0"/>
          <a:ext cx="1824990" cy="458470"/>
        </a:xfrm>
        <a:prstGeom prst="rect">
          <a:avLst/>
        </a:prstGeom>
      </xdr:spPr>
    </xdr:pic>
    <xdr:clientData/>
  </xdr:one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0.01688</cdr:x>
      <cdr:y>0.0066</cdr:y>
    </cdr:from>
    <cdr:to>
      <cdr:x>0.27928</cdr:x>
      <cdr:y>0.0458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A7B06CE6-954C-EB67-0ACB-07C7CDEFB2B6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82093" y="53246"/>
          <a:ext cx="1276144" cy="316244"/>
        </a:xfrm>
        <a:prstGeom xmlns:a="http://schemas.openxmlformats.org/drawingml/2006/main" prst="rect">
          <a:avLst/>
        </a:prstGeom>
      </cdr:spPr>
    </cdr:pic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0.0037</cdr:y>
    </cdr:from>
    <cdr:to>
      <cdr:x>0.13281</cdr:x>
      <cdr:y>0.03114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30E64573-E33F-793D-3F71-AE8B86403D2B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26988"/>
          <a:ext cx="786011" cy="200085"/>
        </a:xfrm>
        <a:prstGeom xmlns:a="http://schemas.openxmlformats.org/drawingml/2006/main" prst="rect">
          <a:avLst/>
        </a:prstGeom>
      </cdr:spPr>
    </cdr:pic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82550</xdr:colOff>
      <xdr:row>9</xdr:row>
      <xdr:rowOff>127000</xdr:rowOff>
    </xdr:from>
    <xdr:to>
      <xdr:col>5</xdr:col>
      <xdr:colOff>1792942</xdr:colOff>
      <xdr:row>21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5</xdr:col>
      <xdr:colOff>230651</xdr:colOff>
      <xdr:row>27</xdr:row>
      <xdr:rowOff>2988</xdr:rowOff>
    </xdr:from>
    <xdr:to>
      <xdr:col>7</xdr:col>
      <xdr:colOff>616323</xdr:colOff>
      <xdr:row>66</xdr:row>
      <xdr:rowOff>2988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7</xdr:col>
      <xdr:colOff>864458</xdr:colOff>
      <xdr:row>27</xdr:row>
      <xdr:rowOff>36285</xdr:rowOff>
    </xdr:from>
    <xdr:to>
      <xdr:col>16</xdr:col>
      <xdr:colOff>666195</xdr:colOff>
      <xdr:row>66</xdr:row>
      <xdr:rowOff>36285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487956</xdr:colOff>
      <xdr:row>1</xdr:row>
      <xdr:rowOff>46197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54860" cy="45783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2</xdr:col>
      <xdr:colOff>438150</xdr:colOff>
      <xdr:row>1</xdr:row>
      <xdr:rowOff>36535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05330" cy="448310"/>
        </a:xfrm>
        <a:prstGeom prst="rect">
          <a:avLst/>
        </a:prstGeom>
      </xdr:spPr>
    </xdr:pic>
    <xdr:clientData/>
  </xdr:twoCellAnchor>
  <xdr:oneCellAnchor>
    <xdr:from>
      <xdr:col>7</xdr:col>
      <xdr:colOff>0</xdr:colOff>
      <xdr:row>0</xdr:row>
      <xdr:rowOff>0</xdr:rowOff>
    </xdr:from>
    <xdr:ext cx="1827806" cy="458947"/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819890" y="0"/>
          <a:ext cx="1827530" cy="458470"/>
        </a:xfrm>
        <a:prstGeom prst="rect">
          <a:avLst/>
        </a:prstGeom>
      </xdr:spPr>
    </xdr:pic>
    <xdr:clientData/>
  </xdr:oneCellAnchor>
  <xdr:oneCellAnchor>
    <xdr:from>
      <xdr:col>7</xdr:col>
      <xdr:colOff>0</xdr:colOff>
      <xdr:row>0</xdr:row>
      <xdr:rowOff>1</xdr:rowOff>
    </xdr:from>
    <xdr:ext cx="1778000" cy="449284"/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819890" y="0"/>
          <a:ext cx="1778000" cy="448945"/>
        </a:xfrm>
        <a:prstGeom prst="rect">
          <a:avLst/>
        </a:prstGeom>
      </xdr:spPr>
    </xdr:pic>
    <xdr:clientData/>
  </xdr:one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0.01306</cdr:x>
      <cdr:y>0.01154</cdr:y>
    </cdr:from>
    <cdr:to>
      <cdr:x>0.2044</cdr:x>
      <cdr:y>0.08107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7642FB2F-211C-3143-38BC-9447B6678FBD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81609" y="49795"/>
          <a:ext cx="1195640" cy="300027"/>
        </a:xfrm>
        <a:prstGeom xmlns:a="http://schemas.openxmlformats.org/drawingml/2006/main" prst="rect">
          <a:avLst/>
        </a:prstGeom>
      </cdr:spPr>
    </cdr:pic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0.01177</cdr:x>
      <cdr:y>0.00643</cdr:y>
    </cdr:from>
    <cdr:to>
      <cdr:x>0.20455</cdr:x>
      <cdr:y>0.03973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72AD684C-5784-68AB-9731-E2B9DCEEA28D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65342" y="51663"/>
          <a:ext cx="1070235" cy="267591"/>
        </a:xfrm>
        <a:prstGeom xmlns:a="http://schemas.openxmlformats.org/drawingml/2006/main" prst="rect">
          <a:avLst/>
        </a:prstGeom>
      </cdr:spPr>
    </cdr:pic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0.009</cdr:x>
      <cdr:y>0.00643</cdr:y>
    </cdr:from>
    <cdr:to>
      <cdr:x>0.1564</cdr:x>
      <cdr:y>0.03327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9292E7C1-7EE3-13D5-1616-91D1F8DBD248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831853" cy="211941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40827</xdr:colOff>
      <xdr:row>10</xdr:row>
      <xdr:rowOff>79169</xdr:rowOff>
    </xdr:from>
    <xdr:to>
      <xdr:col>8</xdr:col>
      <xdr:colOff>97117</xdr:colOff>
      <xdr:row>15</xdr:row>
      <xdr:rowOff>635000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4</xdr:col>
      <xdr:colOff>115022</xdr:colOff>
      <xdr:row>19</xdr:row>
      <xdr:rowOff>9620</xdr:rowOff>
    </xdr:from>
    <xdr:to>
      <xdr:col>8</xdr:col>
      <xdr:colOff>1236927</xdr:colOff>
      <xdr:row>60</xdr:row>
      <xdr:rowOff>185207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9</xdr:col>
      <xdr:colOff>89727</xdr:colOff>
      <xdr:row>19</xdr:row>
      <xdr:rowOff>33072</xdr:rowOff>
    </xdr:from>
    <xdr:to>
      <xdr:col>18</xdr:col>
      <xdr:colOff>529167</xdr:colOff>
      <xdr:row>49</xdr:row>
      <xdr:rowOff>154215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9</xdr:col>
      <xdr:colOff>116056</xdr:colOff>
      <xdr:row>4</xdr:row>
      <xdr:rowOff>4811</xdr:rowOff>
    </xdr:from>
    <xdr:to>
      <xdr:col>18</xdr:col>
      <xdr:colOff>411013</xdr:colOff>
      <xdr:row>15</xdr:row>
      <xdr:rowOff>589643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424890</xdr:colOff>
      <xdr:row>1</xdr:row>
      <xdr:rowOff>6232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2050415" cy="455930"/>
        </a:xfrm>
        <a:prstGeom prst="rect">
          <a:avLst/>
        </a:prstGeom>
      </xdr:spPr>
    </xdr:pic>
    <xdr:clientData/>
  </xdr:twoCellAnchor>
  <xdr:oneCellAnchor>
    <xdr:from>
      <xdr:col>9</xdr:col>
      <xdr:colOff>4360</xdr:colOff>
      <xdr:row>0</xdr:row>
      <xdr:rowOff>0</xdr:rowOff>
    </xdr:from>
    <xdr:ext cx="1762431" cy="443566"/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2821920" y="0"/>
          <a:ext cx="1762760" cy="443230"/>
        </a:xfrm>
        <a:prstGeom prst="rect">
          <a:avLst/>
        </a:prstGeom>
      </xdr:spPr>
    </xdr:pic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115453</xdr:colOff>
      <xdr:row>14</xdr:row>
      <xdr:rowOff>11338</xdr:rowOff>
    </xdr:from>
    <xdr:to>
      <xdr:col>6</xdr:col>
      <xdr:colOff>362856</xdr:colOff>
      <xdr:row>25</xdr:row>
      <xdr:rowOff>1542143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5</xdr:col>
      <xdr:colOff>98809</xdr:colOff>
      <xdr:row>29</xdr:row>
      <xdr:rowOff>11481</xdr:rowOff>
    </xdr:from>
    <xdr:to>
      <xdr:col>6</xdr:col>
      <xdr:colOff>1289242</xdr:colOff>
      <xdr:row>71</xdr:row>
      <xdr:rowOff>34018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7</xdr:col>
      <xdr:colOff>129267</xdr:colOff>
      <xdr:row>29</xdr:row>
      <xdr:rowOff>31297</xdr:rowOff>
    </xdr:from>
    <xdr:to>
      <xdr:col>16</xdr:col>
      <xdr:colOff>453571</xdr:colOff>
      <xdr:row>70</xdr:row>
      <xdr:rowOff>158750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350372</xdr:colOff>
      <xdr:row>1</xdr:row>
      <xdr:rowOff>14058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79625" cy="45974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345786</xdr:colOff>
      <xdr:row>1</xdr:row>
      <xdr:rowOff>15822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75180" cy="461010"/>
        </a:xfrm>
        <a:prstGeom prst="rect">
          <a:avLst/>
        </a:prstGeom>
      </xdr:spPr>
    </xdr:pic>
    <xdr:clientData/>
  </xdr:twoCellAnchor>
  <xdr:oneCellAnchor>
    <xdr:from>
      <xdr:col>7</xdr:col>
      <xdr:colOff>0</xdr:colOff>
      <xdr:row>0</xdr:row>
      <xdr:rowOff>0</xdr:rowOff>
    </xdr:from>
    <xdr:ext cx="1835818" cy="457360"/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134215" y="0"/>
          <a:ext cx="1835785" cy="457200"/>
        </a:xfrm>
        <a:prstGeom prst="rect">
          <a:avLst/>
        </a:prstGeom>
      </xdr:spPr>
    </xdr:pic>
    <xdr:clientData/>
  </xdr:oneCellAnchor>
  <xdr:oneCellAnchor>
    <xdr:from>
      <xdr:col>7</xdr:col>
      <xdr:colOff>0</xdr:colOff>
      <xdr:row>0</xdr:row>
      <xdr:rowOff>0</xdr:rowOff>
    </xdr:from>
    <xdr:ext cx="1831232" cy="459124"/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134215" y="0"/>
          <a:ext cx="1830705" cy="459105"/>
        </a:xfrm>
        <a:prstGeom prst="rect">
          <a:avLst/>
        </a:prstGeom>
      </xdr:spPr>
    </xdr:pic>
    <xdr:clientData/>
  </xdr:oneCellAnchor>
</xdr:wsDr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0.01583</cdr:x>
      <cdr:y>0.0062</cdr:y>
    </cdr:from>
    <cdr:to>
      <cdr:x>0.28269</cdr:x>
      <cdr:y>0.04134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2C66D3DD-80AB-8C73-B31A-CA830126DFA7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71707" y="52942"/>
          <a:ext cx="1208818" cy="300027"/>
        </a:xfrm>
        <a:prstGeom xmlns:a="http://schemas.openxmlformats.org/drawingml/2006/main" prst="rect">
          <a:avLst/>
        </a:prstGeom>
      </cdr:spPr>
    </cdr:pic>
  </cdr:relSizeAnchor>
</c:userShapes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</cdr:x>
      <cdr:y>0.00793</cdr:y>
    </cdr:from>
    <cdr:to>
      <cdr:x>0.13281</cdr:x>
      <cdr:y>0.03495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B5722AB8-F8F9-310A-5506-8FD8F3ACEDD6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58738"/>
          <a:ext cx="786011" cy="200085"/>
        </a:xfrm>
        <a:prstGeom xmlns:a="http://schemas.openxmlformats.org/drawingml/2006/main" prst="rect">
          <a:avLst/>
        </a:prstGeom>
      </cdr:spPr>
    </cdr:pic>
  </cdr:relSizeAnchor>
</c:userShapes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36669</xdr:colOff>
      <xdr:row>8</xdr:row>
      <xdr:rowOff>132186</xdr:rowOff>
    </xdr:from>
    <xdr:to>
      <xdr:col>5</xdr:col>
      <xdr:colOff>1600916</xdr:colOff>
      <xdr:row>24</xdr:row>
      <xdr:rowOff>134154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5</xdr:col>
      <xdr:colOff>117473</xdr:colOff>
      <xdr:row>29</xdr:row>
      <xdr:rowOff>12700</xdr:rowOff>
    </xdr:from>
    <xdr:to>
      <xdr:col>6</xdr:col>
      <xdr:colOff>1779788</xdr:colOff>
      <xdr:row>67</xdr:row>
      <xdr:rowOff>146050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7</xdr:col>
      <xdr:colOff>89705</xdr:colOff>
      <xdr:row>29</xdr:row>
      <xdr:rowOff>28619</xdr:rowOff>
    </xdr:from>
    <xdr:to>
      <xdr:col>15</xdr:col>
      <xdr:colOff>495256</xdr:colOff>
      <xdr:row>67</xdr:row>
      <xdr:rowOff>177173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399056</xdr:colOff>
      <xdr:row>1</xdr:row>
      <xdr:rowOff>84297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59305" cy="45783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394470</xdr:colOff>
      <xdr:row>1</xdr:row>
      <xdr:rowOff>86061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54860" cy="459740"/>
        </a:xfrm>
        <a:prstGeom prst="rect">
          <a:avLst/>
        </a:prstGeom>
      </xdr:spPr>
    </xdr:pic>
    <xdr:clientData/>
  </xdr:twoCellAnchor>
  <xdr:oneCellAnchor>
    <xdr:from>
      <xdr:col>7</xdr:col>
      <xdr:colOff>0</xdr:colOff>
      <xdr:row>0</xdr:row>
      <xdr:rowOff>0</xdr:rowOff>
    </xdr:from>
    <xdr:ext cx="1827806" cy="458947"/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040870" y="0"/>
          <a:ext cx="1827530" cy="458470"/>
        </a:xfrm>
        <a:prstGeom prst="rect">
          <a:avLst/>
        </a:prstGeom>
      </xdr:spPr>
    </xdr:pic>
    <xdr:clientData/>
  </xdr:oneCellAnchor>
  <xdr:oneCellAnchor>
    <xdr:from>
      <xdr:col>7</xdr:col>
      <xdr:colOff>0</xdr:colOff>
      <xdr:row>0</xdr:row>
      <xdr:rowOff>0</xdr:rowOff>
    </xdr:from>
    <xdr:ext cx="1823220" cy="460711"/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040870" y="0"/>
          <a:ext cx="1823085" cy="460375"/>
        </a:xfrm>
        <a:prstGeom prst="rect">
          <a:avLst/>
        </a:prstGeom>
      </xdr:spPr>
    </xdr:pic>
    <xdr:clientData/>
  </xdr:oneCellAnchor>
</xdr:wsDr>
</file>

<file path=xl/drawings/drawing34.xml><?xml version="1.0" encoding="utf-8"?>
<c:userShapes xmlns:c="http://schemas.openxmlformats.org/drawingml/2006/chart">
  <cdr:relSizeAnchor xmlns:cdr="http://schemas.openxmlformats.org/drawingml/2006/chartDrawing">
    <cdr:from>
      <cdr:x>0.01145</cdr:x>
      <cdr:y>0.00984</cdr:y>
    </cdr:from>
    <cdr:to>
      <cdr:x>0.18825</cdr:x>
      <cdr:y>0.06354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327151B8-BE9D-D285-B694-A35697CEE464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72570" y="50521"/>
          <a:ext cx="1120550" cy="275700"/>
        </a:xfrm>
        <a:prstGeom xmlns:a="http://schemas.openxmlformats.org/drawingml/2006/main" prst="rect">
          <a:avLst/>
        </a:prstGeom>
      </cdr:spPr>
    </cdr:pic>
  </cdr:relSizeAnchor>
</c:userShapes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0.01382</cdr:x>
      <cdr:y>0.00651</cdr:y>
    </cdr:from>
    <cdr:to>
      <cdr:x>0.22721</cdr:x>
      <cdr:y>0.04039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E9DA2DB1-6471-0AB8-E769-5F3696FC0BFB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68991" y="51423"/>
          <a:ext cx="1065274" cy="267591"/>
        </a:xfrm>
        <a:prstGeom xmlns:a="http://schemas.openxmlformats.org/drawingml/2006/main" prst="rect">
          <a:avLst/>
        </a:prstGeom>
      </cdr:spPr>
    </cdr:pic>
  </cdr:relSizeAnchor>
</c:userShapes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</cdr:x>
      <cdr:y>0.00345</cdr:y>
    </cdr:from>
    <cdr:to>
      <cdr:x>0.13317</cdr:x>
      <cdr:y>0.03066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36DA51CB-51BC-DA9F-4FBF-D7F1225B0B12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25400"/>
          <a:ext cx="786011" cy="200085"/>
        </a:xfrm>
        <a:prstGeom xmlns:a="http://schemas.openxmlformats.org/drawingml/2006/main" prst="rect">
          <a:avLst/>
        </a:prstGeom>
      </cdr:spPr>
    </cdr:pic>
  </cdr:relSizeAnchor>
</c:userShapes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66671</xdr:colOff>
      <xdr:row>9</xdr:row>
      <xdr:rowOff>130913</xdr:rowOff>
    </xdr:from>
    <xdr:to>
      <xdr:col>6</xdr:col>
      <xdr:colOff>907993</xdr:colOff>
      <xdr:row>17</xdr:row>
      <xdr:rowOff>214922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5</xdr:col>
      <xdr:colOff>86548</xdr:colOff>
      <xdr:row>25</xdr:row>
      <xdr:rowOff>34115</xdr:rowOff>
    </xdr:from>
    <xdr:to>
      <xdr:col>6</xdr:col>
      <xdr:colOff>1651000</xdr:colOff>
      <xdr:row>63</xdr:row>
      <xdr:rowOff>30439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7</xdr:col>
      <xdr:colOff>124558</xdr:colOff>
      <xdr:row>25</xdr:row>
      <xdr:rowOff>68385</xdr:rowOff>
    </xdr:from>
    <xdr:to>
      <xdr:col>16</xdr:col>
      <xdr:colOff>420077</xdr:colOff>
      <xdr:row>63</xdr:row>
      <xdr:rowOff>68385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316506</xdr:colOff>
      <xdr:row>1</xdr:row>
      <xdr:rowOff>84297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81530" cy="45783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311920</xdr:colOff>
      <xdr:row>1</xdr:row>
      <xdr:rowOff>86061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77085" cy="459740"/>
        </a:xfrm>
        <a:prstGeom prst="rect">
          <a:avLst/>
        </a:prstGeom>
      </xdr:spPr>
    </xdr:pic>
    <xdr:clientData/>
  </xdr:twoCellAnchor>
  <xdr:oneCellAnchor>
    <xdr:from>
      <xdr:col>7</xdr:col>
      <xdr:colOff>0</xdr:colOff>
      <xdr:row>0</xdr:row>
      <xdr:rowOff>0</xdr:rowOff>
    </xdr:from>
    <xdr:ext cx="1827138" cy="458613"/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155930" y="0"/>
          <a:ext cx="1826895" cy="458470"/>
        </a:xfrm>
        <a:prstGeom prst="rect">
          <a:avLst/>
        </a:prstGeom>
      </xdr:spPr>
    </xdr:pic>
    <xdr:clientData/>
  </xdr:oneCellAnchor>
  <xdr:oneCellAnchor>
    <xdr:from>
      <xdr:col>7</xdr:col>
      <xdr:colOff>0</xdr:colOff>
      <xdr:row>0</xdr:row>
      <xdr:rowOff>0</xdr:rowOff>
    </xdr:from>
    <xdr:ext cx="1822552" cy="460377"/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155930" y="0"/>
          <a:ext cx="1822450" cy="460375"/>
        </a:xfrm>
        <a:prstGeom prst="rect">
          <a:avLst/>
        </a:prstGeom>
      </xdr:spPr>
    </xdr:pic>
    <xdr:clientData/>
  </xdr:oneCellAnchor>
</xdr:wsDr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1.69334E-7</cdr:x>
      <cdr:y>0.0044</cdr:y>
    </cdr:from>
    <cdr:to>
      <cdr:x>0.12043</cdr:x>
      <cdr:y>0.06706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78099D80-788D-A65A-0A84-C5BF4FD4EBA1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1" y="12700"/>
          <a:ext cx="711200" cy="181041"/>
        </a:xfrm>
        <a:prstGeom xmlns:a="http://schemas.openxmlformats.org/drawingml/2006/main" prst="rect">
          <a:avLst/>
        </a:prstGeom>
      </cdr:spPr>
    </cdr:pic>
  </cdr:relSizeAnchor>
</c:userShapes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0.0142</cdr:x>
      <cdr:y>0.00655</cdr:y>
    </cdr:from>
    <cdr:to>
      <cdr:x>0.22852</cdr:x>
      <cdr:y>0.04239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054FE8F7-69F0-84DD-9FDD-25B058F2BA8A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74726" y="51869"/>
          <a:ext cx="1127836" cy="283809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0.01126</cdr:x>
      <cdr:y>0.01179</cdr:y>
    </cdr:from>
    <cdr:to>
      <cdr:x>0.13922</cdr:x>
      <cdr:y>0.08104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0027B51C-2005-51FF-0E31-8A5B754E7A0F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104983" y="51077"/>
          <a:ext cx="1193042" cy="300027"/>
        </a:xfrm>
        <a:prstGeom xmlns:a="http://schemas.openxmlformats.org/drawingml/2006/main" prst="rect">
          <a:avLst/>
        </a:prstGeom>
      </cdr:spPr>
    </cdr:pic>
  </cdr:relSizeAnchor>
</c:userShapes>
</file>

<file path=xl/drawings/drawing40.xml><?xml version="1.0" encoding="utf-8"?>
<c:userShapes xmlns:c="http://schemas.openxmlformats.org/drawingml/2006/chart">
  <cdr:relSizeAnchor xmlns:cdr="http://schemas.openxmlformats.org/drawingml/2006/chartDrawing">
    <cdr:from>
      <cdr:x>0.00108</cdr:x>
      <cdr:y>0.00173</cdr:y>
    </cdr:from>
    <cdr:to>
      <cdr:x>0.12157</cdr:x>
      <cdr:y>0.02635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0E1D93C1-FB7D-384C-D4B1-046F9B0AB9C0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6350" y="12700"/>
          <a:ext cx="711200" cy="181041"/>
        </a:xfrm>
        <a:prstGeom xmlns:a="http://schemas.openxmlformats.org/drawingml/2006/main" prst="rect">
          <a:avLst/>
        </a:prstGeom>
      </cdr:spPr>
    </cdr:pic>
  </cdr:relSizeAnchor>
</c:userShapes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97527</xdr:colOff>
      <xdr:row>8</xdr:row>
      <xdr:rowOff>171328</xdr:rowOff>
    </xdr:from>
    <xdr:to>
      <xdr:col>6</xdr:col>
      <xdr:colOff>539152</xdr:colOff>
      <xdr:row>11</xdr:row>
      <xdr:rowOff>2168584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5</xdr:col>
      <xdr:colOff>192116</xdr:colOff>
      <xdr:row>19</xdr:row>
      <xdr:rowOff>25520</xdr:rowOff>
    </xdr:from>
    <xdr:to>
      <xdr:col>6</xdr:col>
      <xdr:colOff>1833114</xdr:colOff>
      <xdr:row>57</xdr:row>
      <xdr:rowOff>52238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7</xdr:col>
      <xdr:colOff>147248</xdr:colOff>
      <xdr:row>19</xdr:row>
      <xdr:rowOff>103038</xdr:rowOff>
    </xdr:from>
    <xdr:to>
      <xdr:col>15</xdr:col>
      <xdr:colOff>564612</xdr:colOff>
      <xdr:row>57</xdr:row>
      <xdr:rowOff>129756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364510</xdr:colOff>
      <xdr:row>1</xdr:row>
      <xdr:rowOff>84297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59940" cy="45783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359924</xdr:colOff>
      <xdr:row>1</xdr:row>
      <xdr:rowOff>86061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054860" cy="459740"/>
        </a:xfrm>
        <a:prstGeom prst="rect">
          <a:avLst/>
        </a:prstGeom>
      </xdr:spPr>
    </xdr:pic>
    <xdr:clientData/>
  </xdr:twoCellAnchor>
  <xdr:oneCellAnchor>
    <xdr:from>
      <xdr:col>7</xdr:col>
      <xdr:colOff>0</xdr:colOff>
      <xdr:row>0</xdr:row>
      <xdr:rowOff>0</xdr:rowOff>
    </xdr:from>
    <xdr:ext cx="1827278" cy="458493"/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717530" y="0"/>
          <a:ext cx="1826895" cy="458470"/>
        </a:xfrm>
        <a:prstGeom prst="rect">
          <a:avLst/>
        </a:prstGeom>
      </xdr:spPr>
    </xdr:pic>
    <xdr:clientData/>
  </xdr:oneCellAnchor>
  <xdr:oneCellAnchor>
    <xdr:from>
      <xdr:col>7</xdr:col>
      <xdr:colOff>0</xdr:colOff>
      <xdr:row>0</xdr:row>
      <xdr:rowOff>0</xdr:rowOff>
    </xdr:from>
    <xdr:ext cx="1822692" cy="460257"/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1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717530" y="0"/>
          <a:ext cx="1822450" cy="459740"/>
        </a:xfrm>
        <a:prstGeom prst="rect">
          <a:avLst/>
        </a:prstGeom>
      </xdr:spPr>
    </xdr:pic>
    <xdr:clientData/>
  </xdr:oneCellAnchor>
</xdr:wsDr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0.00962</cdr:x>
      <cdr:y>0.01298</cdr:y>
    </cdr:from>
    <cdr:to>
      <cdr:x>0.14459</cdr:x>
      <cdr:y>0.0601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C79412F2-51FD-0746-8963-0116714687F5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12904" cy="184428"/>
        </a:xfrm>
        <a:prstGeom xmlns:a="http://schemas.openxmlformats.org/drawingml/2006/main" prst="rect">
          <a:avLst/>
        </a:prstGeom>
      </cdr:spPr>
    </cdr:pic>
  </cdr:relSizeAnchor>
</c:userShapes>
</file>

<file path=xl/drawings/drawing43.xml><?xml version="1.0" encoding="utf-8"?>
<c:userShapes xmlns:c="http://schemas.openxmlformats.org/drawingml/2006/chart">
  <cdr:relSizeAnchor xmlns:cdr="http://schemas.openxmlformats.org/drawingml/2006/chartDrawing">
    <cdr:from>
      <cdr:x>0.0139</cdr:x>
      <cdr:y>0.00678</cdr:y>
    </cdr:from>
    <cdr:to>
      <cdr:x>0.20901</cdr:x>
      <cdr:y>0.0314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84092A2A-A1DF-9D3C-67C2-4386D62E9E73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12904" cy="184428"/>
        </a:xfrm>
        <a:prstGeom xmlns:a="http://schemas.openxmlformats.org/drawingml/2006/main" prst="rect">
          <a:avLst/>
        </a:prstGeom>
      </cdr:spPr>
    </cdr:pic>
  </cdr:relSizeAnchor>
</c:userShapes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0.12049</cdr:x>
      <cdr:y>0.02462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EAD8F9DB-8CC0-395A-AD95-1AB5EBCC1389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711200" cy="181041"/>
        </a:xfrm>
        <a:prstGeom xmlns:a="http://schemas.openxmlformats.org/drawingml/2006/main" prst="rect">
          <a:avLst/>
        </a:prstGeom>
      </cdr:spPr>
    </cdr:pic>
  </cdr:relSizeAnchor>
</c:userShapes>
</file>

<file path=xl/drawings/drawing4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9</xdr:col>
      <xdr:colOff>28769</xdr:colOff>
      <xdr:row>51</xdr:row>
      <xdr:rowOff>165618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46.xml><?xml version="1.0" encoding="utf-8"?>
<c:userShapes xmlns:c="http://schemas.openxmlformats.org/drawingml/2006/chart">
  <cdr:relSizeAnchor xmlns:cdr="http://schemas.openxmlformats.org/drawingml/2006/chartDrawing">
    <cdr:from>
      <cdr:x>0.00594</cdr:x>
      <cdr:y>0.00628</cdr:y>
    </cdr:from>
    <cdr:to>
      <cdr:x>0.12116</cdr:x>
      <cdr:y>0.0245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64F8A9C6-3A98-BCE5-4322-A7FBFF44AA10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36689" y="57856"/>
          <a:ext cx="711200" cy="167922"/>
        </a:xfrm>
        <a:prstGeom xmlns:a="http://schemas.openxmlformats.org/drawingml/2006/main" prst="rect">
          <a:avLst/>
        </a:prstGeom>
      </cdr:spPr>
    </cdr:pic>
  </cdr:relSizeAnchor>
</c:userShapes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212587</xdr:colOff>
      <xdr:row>0</xdr:row>
      <xdr:rowOff>151059</xdr:rowOff>
    </xdr:from>
    <xdr:to>
      <xdr:col>8</xdr:col>
      <xdr:colOff>360096</xdr:colOff>
      <xdr:row>29</xdr:row>
      <xdr:rowOff>95841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521409</xdr:colOff>
      <xdr:row>0</xdr:row>
      <xdr:rowOff>119112</xdr:rowOff>
    </xdr:from>
    <xdr:to>
      <xdr:col>16</xdr:col>
      <xdr:colOff>410975</xdr:colOff>
      <xdr:row>29</xdr:row>
      <xdr:rowOff>77699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197721</xdr:colOff>
      <xdr:row>30</xdr:row>
      <xdr:rowOff>38317</xdr:rowOff>
    </xdr:from>
    <xdr:to>
      <xdr:col>8</xdr:col>
      <xdr:colOff>309125</xdr:colOff>
      <xdr:row>60</xdr:row>
      <xdr:rowOff>42566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445743</xdr:colOff>
      <xdr:row>30</xdr:row>
      <xdr:rowOff>28397</xdr:rowOff>
    </xdr:from>
    <xdr:to>
      <xdr:col>16</xdr:col>
      <xdr:colOff>407516</xdr:colOff>
      <xdr:row>60</xdr:row>
      <xdr:rowOff>43263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520075</xdr:colOff>
      <xdr:row>0</xdr:row>
      <xdr:rowOff>105914</xdr:rowOff>
    </xdr:from>
    <xdr:to>
      <xdr:col>38</xdr:col>
      <xdr:colOff>480785</xdr:colOff>
      <xdr:row>60</xdr:row>
      <xdr:rowOff>127000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1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1</xdr:row>
      <xdr:rowOff>54428</xdr:rowOff>
    </xdr:from>
    <xdr:to>
      <xdr:col>9</xdr:col>
      <xdr:colOff>604612</xdr:colOff>
      <xdr:row>41</xdr:row>
      <xdr:rowOff>150586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19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199572</xdr:colOff>
      <xdr:row>1</xdr:row>
      <xdr:rowOff>54428</xdr:rowOff>
    </xdr:from>
    <xdr:to>
      <xdr:col>19</xdr:col>
      <xdr:colOff>550183</xdr:colOff>
      <xdr:row>41</xdr:row>
      <xdr:rowOff>150586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254000</xdr:colOff>
      <xdr:row>42</xdr:row>
      <xdr:rowOff>36286</xdr:rowOff>
    </xdr:from>
    <xdr:to>
      <xdr:col>9</xdr:col>
      <xdr:colOff>604612</xdr:colOff>
      <xdr:row>83</xdr:row>
      <xdr:rowOff>65315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217714</xdr:colOff>
      <xdr:row>42</xdr:row>
      <xdr:rowOff>54429</xdr:rowOff>
    </xdr:from>
    <xdr:to>
      <xdr:col>19</xdr:col>
      <xdr:colOff>568325</xdr:colOff>
      <xdr:row>82</xdr:row>
      <xdr:rowOff>150586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16</xdr:col>
      <xdr:colOff>565614</xdr:colOff>
      <xdr:row>1</xdr:row>
      <xdr:rowOff>65272</xdr:rowOff>
    </xdr:from>
    <xdr:to>
      <xdr:col>34</xdr:col>
      <xdr:colOff>261540</xdr:colOff>
      <xdr:row>134</xdr:row>
      <xdr:rowOff>26265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272143</xdr:colOff>
      <xdr:row>84</xdr:row>
      <xdr:rowOff>36286</xdr:rowOff>
    </xdr:from>
    <xdr:to>
      <xdr:col>10</xdr:col>
      <xdr:colOff>5898</xdr:colOff>
      <xdr:row>124</xdr:row>
      <xdr:rowOff>132443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235857</xdr:colOff>
      <xdr:row>84</xdr:row>
      <xdr:rowOff>36286</xdr:rowOff>
    </xdr:from>
    <xdr:to>
      <xdr:col>19</xdr:col>
      <xdr:colOff>586468</xdr:colOff>
      <xdr:row>124</xdr:row>
      <xdr:rowOff>132443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0.01289</cdr:x>
      <cdr:y>0.00603</cdr:y>
    </cdr:from>
    <cdr:to>
      <cdr:x>0.15932</cdr:x>
      <cdr:y>0.03877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6468E935-CA15-EFBC-D09D-A4F67F613093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101272" y="52278"/>
          <a:ext cx="1150448" cy="283809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0.00802</cdr:x>
      <cdr:y>0.008</cdr:y>
    </cdr:from>
    <cdr:to>
      <cdr:x>0.09916</cdr:x>
      <cdr:y>0.03115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F213EF62-380C-BB3D-6D81-DB58A7F3B5FA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577128" cy="147006"/>
        </a:xfrm>
        <a:prstGeom xmlns:a="http://schemas.openxmlformats.org/drawingml/2006/main" prst="rect">
          <a:avLst/>
        </a:prstGeom>
      </cdr:spPr>
    </cdr:pic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0.00821</cdr:x>
      <cdr:y>0.00847</cdr:y>
    </cdr:from>
    <cdr:to>
      <cdr:x>0.10148</cdr:x>
      <cdr:y>0.03299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B06F634D-E039-33C7-DD83-68B4ADF9BCFD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577128" cy="147006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92604</xdr:colOff>
      <xdr:row>18</xdr:row>
      <xdr:rowOff>158750</xdr:rowOff>
    </xdr:from>
    <xdr:to>
      <xdr:col>7</xdr:col>
      <xdr:colOff>701146</xdr:colOff>
      <xdr:row>24</xdr:row>
      <xdr:rowOff>2143124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4</xdr:col>
      <xdr:colOff>106625</xdr:colOff>
      <xdr:row>28</xdr:row>
      <xdr:rowOff>73819</xdr:rowOff>
    </xdr:from>
    <xdr:to>
      <xdr:col>7</xdr:col>
      <xdr:colOff>1210468</xdr:colOff>
      <xdr:row>67</xdr:row>
      <xdr:rowOff>151871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9</xdr:col>
      <xdr:colOff>198437</xdr:colOff>
      <xdr:row>28</xdr:row>
      <xdr:rowOff>132292</xdr:rowOff>
    </xdr:from>
    <xdr:to>
      <xdr:col>19</xdr:col>
      <xdr:colOff>5821</xdr:colOff>
      <xdr:row>68</xdr:row>
      <xdr:rowOff>31749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9</xdr:col>
      <xdr:colOff>157693</xdr:colOff>
      <xdr:row>4</xdr:row>
      <xdr:rowOff>120650</xdr:rowOff>
    </xdr:from>
    <xdr:to>
      <xdr:col>19</xdr:col>
      <xdr:colOff>80585</xdr:colOff>
      <xdr:row>24</xdr:row>
      <xdr:rowOff>859895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oneCellAnchor>
    <xdr:from>
      <xdr:col>0</xdr:col>
      <xdr:colOff>0</xdr:colOff>
      <xdr:row>0</xdr:row>
      <xdr:rowOff>0</xdr:rowOff>
    </xdr:from>
    <xdr:ext cx="1762431" cy="443566"/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762125" cy="443230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0</xdr:row>
      <xdr:rowOff>0</xdr:rowOff>
    </xdr:from>
    <xdr:ext cx="1762431" cy="443566"/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852525" y="0"/>
          <a:ext cx="1762125" cy="443230"/>
        </a:xfrm>
        <a:prstGeom prst="rect">
          <a:avLst/>
        </a:prstGeom>
      </xdr:spPr>
    </xdr:pic>
    <xdr:clientData/>
  </xdr:one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0.0097</cdr:x>
      <cdr:y>0.01107</cdr:y>
    </cdr:from>
    <cdr:to>
      <cdr:x>0.15965</cdr:x>
      <cdr:y>0.07604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C334F71B-9527-B0CD-DFDB-81B52BC5E27F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77969" y="51119"/>
          <a:ext cx="1205304" cy="300027"/>
        </a:xfrm>
        <a:prstGeom xmlns:a="http://schemas.openxmlformats.org/drawingml/2006/main" prst="rect">
          <a:avLst/>
        </a:prstGeom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CFBEE07\TRICS5%20-%20020%20Cascade%20Prioritiser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CFBEE07\TRICS5%20-%20010%20TIP%20Prioritiser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CS5"/>
      <sheetName val="Intro"/>
      <sheetName val="1A - Prioritise EG"/>
      <sheetName val="Chart 1A.1"/>
      <sheetName val="1B - Prioritise EG - Voting"/>
      <sheetName val="Chart 1B.1"/>
      <sheetName val="2 - EG Priorities"/>
      <sheetName val="Chart 2.1"/>
      <sheetName val="3 - Confirm ITG"/>
      <sheetName val="Chart 3.1"/>
      <sheetName val="4A - Enablers Priority Process"/>
      <sheetName val="Chart 4A.1"/>
      <sheetName val="Chart 4A.2"/>
      <sheetName val="4B - Enablers Priority Org Str"/>
      <sheetName val="Chart 4B.1"/>
      <sheetName val="Chart 4B.2"/>
      <sheetName val="CALC01"/>
      <sheetName val="PARAM"/>
      <sheetName val="TEST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/>
      <sheetData sheetId="7" refreshError="1"/>
      <sheetData sheetId="8"/>
      <sheetData sheetId="9" refreshError="1"/>
      <sheetData sheetId="10"/>
      <sheetData sheetId="11" refreshError="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CS5"/>
      <sheetName val="Change Log"/>
      <sheetName val="Intro"/>
      <sheetName val="Logic"/>
      <sheetName val="1A - Trigger Events"/>
      <sheetName val="Chart1"/>
      <sheetName val="1B - Business Priorities"/>
      <sheetName val="Chart2"/>
      <sheetName val="1C - IT Priorities for IT"/>
      <sheetName val="Chart3"/>
      <sheetName val="1D -IT Issues"/>
      <sheetName val="Chart4"/>
      <sheetName val="Chart5"/>
      <sheetName val="Chart 1D.3"/>
      <sheetName val="Chart6"/>
      <sheetName val="2 - EG Ranking"/>
      <sheetName val="Chart7"/>
      <sheetName val="Chart8"/>
      <sheetName val="3 - ITG Ranking"/>
      <sheetName val="Chart9"/>
      <sheetName val="Chart10"/>
      <sheetName val="4A - Enablers Priority Process"/>
      <sheetName val="Chart11"/>
      <sheetName val="Chart12"/>
      <sheetName val="Chart13"/>
      <sheetName val="4B - Enablers Priority Org Str"/>
      <sheetName val="Chart14"/>
      <sheetName val="Chart15"/>
      <sheetName val="Chart16"/>
      <sheetName val="CALC A"/>
      <sheetName val="CALC B"/>
      <sheetName val="CALC C"/>
      <sheetName val="CALC D"/>
      <sheetName val="CALC E"/>
      <sheetName val="CALC F"/>
      <sheetName val="PARAM"/>
      <sheetName val="TEST"/>
      <sheetName val="CONTROL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 refreshError="1"/>
      <sheetData sheetId="8"/>
      <sheetData sheetId="9" refreshError="1"/>
      <sheetData sheetId="10"/>
      <sheetData sheetId="11" refreshError="1"/>
      <sheetData sheetId="12" refreshError="1"/>
      <sheetData sheetId="13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  <pageSetUpPr fitToPage="1"/>
  </sheetPr>
  <dimension ref="A1:D33"/>
  <sheetViews>
    <sheetView showGridLines="0" workbookViewId="0">
      <selection activeCell="A7" sqref="A7:D7"/>
    </sheetView>
  </sheetViews>
  <sheetFormatPr defaultColWidth="9" defaultRowHeight="14.4"/>
  <cols>
    <col min="1" max="1" width="8" customWidth="1"/>
    <col min="2" max="2" width="15.44140625" style="49" customWidth="1"/>
    <col min="3" max="3" width="56.88671875" style="157" customWidth="1"/>
    <col min="4" max="4" width="52.44140625" style="157" customWidth="1"/>
  </cols>
  <sheetData>
    <row r="1" spans="1:4" ht="19.8">
      <c r="A1" s="173" t="s">
        <v>0</v>
      </c>
      <c r="B1" s="174"/>
      <c r="C1" s="174"/>
      <c r="D1" s="174"/>
    </row>
    <row r="2" spans="1:4" ht="18">
      <c r="A2" s="158"/>
      <c r="B2" s="159"/>
      <c r="C2" s="160"/>
      <c r="D2" s="160"/>
    </row>
    <row r="3" spans="1:4" ht="17.399999999999999">
      <c r="A3" s="175" t="s">
        <v>1</v>
      </c>
      <c r="B3" s="175"/>
      <c r="C3" s="175"/>
      <c r="D3" s="161"/>
    </row>
    <row r="4" spans="1:4" ht="18">
      <c r="D4" s="160"/>
    </row>
    <row r="5" spans="1:4" s="156" customFormat="1" ht="52.5" customHeight="1">
      <c r="A5" s="162"/>
      <c r="B5" s="163" t="s">
        <v>2</v>
      </c>
      <c r="C5" s="176" t="s">
        <v>3</v>
      </c>
      <c r="D5" s="177"/>
    </row>
    <row r="6" spans="1:4" ht="18">
      <c r="A6" s="158"/>
      <c r="B6" s="159"/>
      <c r="C6" s="160"/>
      <c r="D6" s="160"/>
    </row>
    <row r="7" spans="1:4">
      <c r="A7" s="178" t="s">
        <v>4</v>
      </c>
      <c r="B7" s="179"/>
      <c r="C7" s="179"/>
      <c r="D7" s="179"/>
    </row>
    <row r="9" spans="1:4">
      <c r="A9" s="180"/>
      <c r="B9" s="180"/>
      <c r="C9" s="164"/>
      <c r="D9" s="165"/>
    </row>
    <row r="10" spans="1:4">
      <c r="A10" s="166"/>
      <c r="B10" s="167"/>
      <c r="C10" s="177"/>
      <c r="D10" s="177"/>
    </row>
    <row r="11" spans="1:4">
      <c r="A11" s="180"/>
      <c r="B11" s="180"/>
      <c r="C11" s="165"/>
      <c r="D11" s="165"/>
    </row>
    <row r="12" spans="1:4" s="8" customFormat="1">
      <c r="A12" s="181"/>
      <c r="B12" s="168"/>
      <c r="C12" s="169"/>
      <c r="D12" s="169"/>
    </row>
    <row r="13" spans="1:4" s="8" customFormat="1">
      <c r="A13" s="181"/>
      <c r="B13" s="168"/>
      <c r="C13" s="169"/>
      <c r="D13" s="169"/>
    </row>
    <row r="14" spans="1:4" s="8" customFormat="1">
      <c r="A14" s="182"/>
      <c r="B14" s="168"/>
      <c r="C14" s="169"/>
      <c r="D14" s="169"/>
    </row>
    <row r="15" spans="1:4" s="8" customFormat="1">
      <c r="A15" s="182"/>
      <c r="B15" s="168"/>
      <c r="C15" s="169"/>
      <c r="D15" s="169"/>
    </row>
    <row r="16" spans="1:4" s="8" customFormat="1">
      <c r="A16" s="182"/>
      <c r="B16" s="168"/>
      <c r="C16" s="169"/>
      <c r="D16" s="169"/>
    </row>
    <row r="17" spans="1:4" s="8" customFormat="1">
      <c r="A17" s="182"/>
      <c r="B17" s="168"/>
      <c r="C17" s="169"/>
      <c r="D17" s="169"/>
    </row>
    <row r="18" spans="1:4" s="8" customFormat="1">
      <c r="A18" s="182"/>
      <c r="B18" s="168"/>
      <c r="C18" s="169"/>
      <c r="D18" s="169"/>
    </row>
    <row r="19" spans="1:4" s="8" customFormat="1">
      <c r="A19" s="182"/>
      <c r="B19" s="168"/>
      <c r="C19" s="169"/>
      <c r="D19" s="169"/>
    </row>
    <row r="20" spans="1:4" s="8" customFormat="1">
      <c r="A20" s="182"/>
      <c r="B20" s="168"/>
      <c r="C20" s="169"/>
      <c r="D20" s="169"/>
    </row>
    <row r="21" spans="1:4" s="8" customFormat="1">
      <c r="A21" s="182"/>
      <c r="B21" s="168"/>
      <c r="C21" s="169"/>
      <c r="D21" s="169"/>
    </row>
    <row r="22" spans="1:4" s="8" customFormat="1">
      <c r="A22" s="182"/>
      <c r="B22" s="168"/>
      <c r="C22" s="169"/>
      <c r="D22" s="169"/>
    </row>
    <row r="23" spans="1:4" s="8" customFormat="1">
      <c r="A23" s="182"/>
      <c r="B23" s="168"/>
      <c r="C23" s="169"/>
      <c r="D23" s="169"/>
    </row>
    <row r="24" spans="1:4" s="8" customFormat="1">
      <c r="A24" s="182"/>
      <c r="B24" s="168"/>
      <c r="C24" s="169"/>
      <c r="D24" s="169"/>
    </row>
    <row r="25" spans="1:4" s="8" customFormat="1">
      <c r="A25" s="182"/>
      <c r="B25" s="168"/>
      <c r="C25" s="169"/>
      <c r="D25" s="169"/>
    </row>
    <row r="26" spans="1:4" s="8" customFormat="1">
      <c r="A26" s="182"/>
      <c r="B26" s="168"/>
      <c r="C26" s="169"/>
      <c r="D26" s="169"/>
    </row>
    <row r="27" spans="1:4" s="8" customFormat="1">
      <c r="A27" s="182"/>
      <c r="B27" s="168"/>
      <c r="C27" s="169"/>
      <c r="D27" s="169"/>
    </row>
    <row r="28" spans="1:4" s="8" customFormat="1">
      <c r="A28" s="182"/>
      <c r="B28" s="168"/>
      <c r="C28" s="169"/>
      <c r="D28" s="169"/>
    </row>
    <row r="29" spans="1:4" s="8" customFormat="1">
      <c r="A29" s="182"/>
      <c r="B29" s="168"/>
      <c r="C29" s="169"/>
      <c r="D29" s="169"/>
    </row>
    <row r="30" spans="1:4" s="8" customFormat="1">
      <c r="A30" s="182"/>
      <c r="B30" s="168"/>
      <c r="C30" s="169"/>
      <c r="D30" s="169"/>
    </row>
    <row r="31" spans="1:4" s="8" customFormat="1">
      <c r="A31" s="182"/>
      <c r="B31" s="168"/>
      <c r="C31" s="169"/>
      <c r="D31" s="169"/>
    </row>
    <row r="32" spans="1:4">
      <c r="A32" s="170"/>
      <c r="B32" s="167"/>
      <c r="C32" s="164"/>
      <c r="D32" s="165"/>
    </row>
    <row r="33" spans="1:4">
      <c r="A33" s="170"/>
      <c r="B33" s="167"/>
      <c r="C33" s="164"/>
      <c r="D33" s="165"/>
    </row>
  </sheetData>
  <mergeCells count="17">
    <mergeCell ref="A28:A29"/>
    <mergeCell ref="A30:A31"/>
    <mergeCell ref="A18:A19"/>
    <mergeCell ref="A20:A21"/>
    <mergeCell ref="A22:A23"/>
    <mergeCell ref="A24:A25"/>
    <mergeCell ref="A26:A27"/>
    <mergeCell ref="C10:D10"/>
    <mergeCell ref="A11:B11"/>
    <mergeCell ref="A12:A13"/>
    <mergeCell ref="A14:A15"/>
    <mergeCell ref="A16:A17"/>
    <mergeCell ref="A1:D1"/>
    <mergeCell ref="A3:C3"/>
    <mergeCell ref="C5:D5"/>
    <mergeCell ref="A7:D7"/>
    <mergeCell ref="A9:B9"/>
  </mergeCells>
  <pageMargins left="0.25" right="0.25" top="0.75" bottom="0.75" header="0.3" footer="0.3"/>
  <pageSetup paperSize="5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-0.499984740745262"/>
    <pageSetUpPr fitToPage="1"/>
  </sheetPr>
  <dimension ref="A1:W50"/>
  <sheetViews>
    <sheetView showGridLines="0" zoomScale="55" zoomScaleNormal="55" workbookViewId="0"/>
  </sheetViews>
  <sheetFormatPr defaultColWidth="9" defaultRowHeight="14.4"/>
  <cols>
    <col min="2" max="2" width="24.44140625" style="32" customWidth="1" collapsed="1"/>
    <col min="3" max="3" width="27.33203125" style="32" customWidth="1" collapsed="1"/>
    <col min="4" max="4" width="22.109375" style="32" customWidth="1" collapsed="1"/>
    <col min="5" max="5" width="22.5546875" style="32" customWidth="1" collapsed="1"/>
    <col min="6" max="6" width="21.6640625" style="32" customWidth="1" collapsed="1"/>
    <col min="7" max="7" width="22.5546875" style="32" customWidth="1" collapsed="1"/>
    <col min="8" max="8" width="28.5546875" style="32" customWidth="1" collapsed="1"/>
    <col min="9" max="9" width="21.44140625" style="32" customWidth="1" collapsed="1"/>
    <col min="10" max="10" width="22.5546875" style="32" customWidth="1" collapsed="1"/>
    <col min="11" max="11" width="22.109375" style="32" customWidth="1" collapsed="1"/>
    <col min="12" max="12" width="25.88671875" style="32" customWidth="1" collapsed="1"/>
    <col min="13" max="13" width="22.109375" style="32" customWidth="1" collapsed="1"/>
    <col min="14" max="14" width="22" style="32" customWidth="1" collapsed="1"/>
    <col min="15" max="15" width="23" style="32" customWidth="1" collapsed="1"/>
    <col min="16" max="16" width="28.109375" style="32" customWidth="1" collapsed="1"/>
    <col min="17" max="17" width="22.44140625" style="32" customWidth="1" collapsed="1"/>
    <col min="18" max="18" width="26.44140625" style="32" customWidth="1" collapsed="1"/>
    <col min="19" max="19" width="30.33203125" style="32" customWidth="1" collapsed="1"/>
    <col min="20" max="20" width="20.5546875" style="32" customWidth="1" collapsed="1"/>
    <col min="21" max="21" width="22.44140625" style="32" customWidth="1" collapsed="1"/>
  </cols>
  <sheetData>
    <row r="1" spans="1:23" ht="148.5" customHeight="1">
      <c r="A1" s="3" t="s">
        <v>380</v>
      </c>
      <c r="B1" s="4" t="s">
        <v>336</v>
      </c>
      <c r="C1" s="4" t="s">
        <v>339</v>
      </c>
      <c r="D1" s="4" t="s">
        <v>381</v>
      </c>
      <c r="E1" s="4" t="s">
        <v>345</v>
      </c>
      <c r="F1" s="4" t="s">
        <v>347</v>
      </c>
      <c r="G1" s="4" t="s">
        <v>349</v>
      </c>
      <c r="H1" s="4" t="s">
        <v>382</v>
      </c>
      <c r="I1" s="4" t="s">
        <v>383</v>
      </c>
      <c r="J1" s="4" t="s">
        <v>384</v>
      </c>
      <c r="K1" s="4" t="s">
        <v>385</v>
      </c>
      <c r="L1" s="4" t="s">
        <v>359</v>
      </c>
      <c r="M1" s="4" t="s">
        <v>361</v>
      </c>
      <c r="N1" s="4" t="s">
        <v>363</v>
      </c>
      <c r="O1" s="4" t="s">
        <v>365</v>
      </c>
      <c r="P1" s="4" t="s">
        <v>386</v>
      </c>
      <c r="Q1" s="4" t="s">
        <v>387</v>
      </c>
      <c r="R1" s="4" t="s">
        <v>371</v>
      </c>
      <c r="S1" s="4" t="s">
        <v>388</v>
      </c>
      <c r="T1" s="4" t="s">
        <v>375</v>
      </c>
      <c r="U1" s="4" t="s">
        <v>377</v>
      </c>
    </row>
    <row r="2" spans="1:23" s="51" customFormat="1" ht="20.399999999999999" customHeight="1">
      <c r="A2" s="5" t="s">
        <v>97</v>
      </c>
      <c r="B2" s="41">
        <v>3</v>
      </c>
      <c r="C2" s="41">
        <v>3</v>
      </c>
      <c r="D2" s="41">
        <v>1</v>
      </c>
      <c r="E2" s="41">
        <v>1</v>
      </c>
      <c r="F2" s="41">
        <v>2</v>
      </c>
      <c r="G2" s="41">
        <v>2</v>
      </c>
      <c r="H2" s="41">
        <v>2</v>
      </c>
      <c r="I2" s="41">
        <v>1</v>
      </c>
      <c r="J2" s="41">
        <v>1</v>
      </c>
      <c r="K2" s="41">
        <v>1</v>
      </c>
      <c r="L2" s="41">
        <v>3</v>
      </c>
      <c r="M2" s="41">
        <v>3.5</v>
      </c>
      <c r="N2" s="41">
        <v>1</v>
      </c>
      <c r="O2" s="41">
        <v>1</v>
      </c>
      <c r="P2" s="41">
        <v>1</v>
      </c>
      <c r="Q2" s="41">
        <v>1</v>
      </c>
      <c r="R2" s="41">
        <v>2</v>
      </c>
      <c r="S2" s="41">
        <v>3</v>
      </c>
      <c r="T2" s="41">
        <v>1.5</v>
      </c>
      <c r="U2" s="41">
        <v>1</v>
      </c>
      <c r="W2" s="52">
        <f>SUM(B2:U2)</f>
        <v>35</v>
      </c>
    </row>
    <row r="3" spans="1:23" s="51" customFormat="1" ht="20.399999999999999" customHeight="1">
      <c r="A3" s="5" t="s">
        <v>98</v>
      </c>
      <c r="B3" s="41">
        <v>2.5</v>
      </c>
      <c r="C3" s="41">
        <v>3</v>
      </c>
      <c r="D3" s="41">
        <v>1</v>
      </c>
      <c r="E3" s="41">
        <v>1</v>
      </c>
      <c r="F3" s="41">
        <v>1.5</v>
      </c>
      <c r="G3" s="41">
        <v>2.5</v>
      </c>
      <c r="H3" s="41">
        <v>2</v>
      </c>
      <c r="I3" s="41">
        <v>1.5</v>
      </c>
      <c r="J3" s="41">
        <v>0.5</v>
      </c>
      <c r="K3" s="41">
        <v>2.5</v>
      </c>
      <c r="L3" s="41">
        <v>1.5</v>
      </c>
      <c r="M3" s="41">
        <v>1</v>
      </c>
      <c r="N3" s="41">
        <v>3</v>
      </c>
      <c r="O3" s="41">
        <v>2</v>
      </c>
      <c r="P3" s="41">
        <v>1</v>
      </c>
      <c r="Q3" s="41">
        <v>1</v>
      </c>
      <c r="R3" s="41">
        <v>2</v>
      </c>
      <c r="S3" s="41">
        <v>2</v>
      </c>
      <c r="T3" s="41">
        <v>1</v>
      </c>
      <c r="U3" s="41">
        <v>2.5</v>
      </c>
      <c r="W3" s="52">
        <f t="shared" ref="W3:W41" si="0">SUM(B3:U3)</f>
        <v>35</v>
      </c>
    </row>
    <row r="4" spans="1:23" s="51" customFormat="1" ht="20.399999999999999" customHeight="1">
      <c r="A4" s="5" t="s">
        <v>99</v>
      </c>
      <c r="B4" s="41">
        <v>1</v>
      </c>
      <c r="C4" s="41">
        <v>1</v>
      </c>
      <c r="D4" s="41">
        <v>2</v>
      </c>
      <c r="E4" s="41">
        <v>1</v>
      </c>
      <c r="F4" s="41">
        <v>2</v>
      </c>
      <c r="G4" s="41">
        <v>2</v>
      </c>
      <c r="H4" s="41">
        <v>1</v>
      </c>
      <c r="I4" s="41">
        <v>1</v>
      </c>
      <c r="J4" s="41">
        <v>0</v>
      </c>
      <c r="K4" s="41">
        <v>0.5</v>
      </c>
      <c r="L4" s="41">
        <v>1</v>
      </c>
      <c r="M4" s="41">
        <v>0</v>
      </c>
      <c r="N4" s="41">
        <v>1</v>
      </c>
      <c r="O4" s="41">
        <v>1.5</v>
      </c>
      <c r="P4" s="41">
        <v>1</v>
      </c>
      <c r="Q4" s="41">
        <v>2</v>
      </c>
      <c r="R4" s="41">
        <v>1</v>
      </c>
      <c r="S4" s="41">
        <v>1</v>
      </c>
      <c r="T4" s="41">
        <v>2.5</v>
      </c>
      <c r="U4" s="41">
        <v>1</v>
      </c>
      <c r="W4" s="52">
        <f t="shared" si="0"/>
        <v>23.5</v>
      </c>
    </row>
    <row r="5" spans="1:23" s="51" customFormat="1" ht="20.399999999999999" customHeight="1">
      <c r="A5" s="5" t="s">
        <v>100</v>
      </c>
      <c r="B5" s="41">
        <v>1</v>
      </c>
      <c r="C5" s="41">
        <v>1</v>
      </c>
      <c r="D5" s="41">
        <v>1</v>
      </c>
      <c r="E5" s="41">
        <v>1</v>
      </c>
      <c r="F5" s="41">
        <v>1</v>
      </c>
      <c r="G5" s="41">
        <v>2</v>
      </c>
      <c r="H5" s="41">
        <v>3</v>
      </c>
      <c r="I5" s="41">
        <v>3.5</v>
      </c>
      <c r="J5" s="41">
        <v>3.5</v>
      </c>
      <c r="K5" s="41">
        <v>1</v>
      </c>
      <c r="L5" s="41">
        <v>1.5</v>
      </c>
      <c r="M5" s="41">
        <v>0</v>
      </c>
      <c r="N5" s="41">
        <v>4</v>
      </c>
      <c r="O5" s="41">
        <v>2</v>
      </c>
      <c r="P5" s="41">
        <v>1</v>
      </c>
      <c r="Q5" s="41">
        <v>1.5</v>
      </c>
      <c r="R5" s="41">
        <v>2</v>
      </c>
      <c r="S5" s="41">
        <v>2.5</v>
      </c>
      <c r="T5" s="41">
        <v>0</v>
      </c>
      <c r="U5" s="41">
        <v>1</v>
      </c>
      <c r="W5" s="52">
        <f t="shared" si="0"/>
        <v>33.5</v>
      </c>
    </row>
    <row r="6" spans="1:23" s="51" customFormat="1" ht="20.399999999999999" customHeight="1">
      <c r="A6" s="5" t="s">
        <v>101</v>
      </c>
      <c r="B6" s="41">
        <v>1</v>
      </c>
      <c r="C6" s="41">
        <v>1</v>
      </c>
      <c r="D6" s="41">
        <v>1</v>
      </c>
      <c r="E6" s="41">
        <v>1</v>
      </c>
      <c r="F6" s="41">
        <v>1.5</v>
      </c>
      <c r="G6" s="41">
        <v>2</v>
      </c>
      <c r="H6" s="41">
        <v>1</v>
      </c>
      <c r="I6" s="41">
        <v>1</v>
      </c>
      <c r="J6" s="41">
        <v>0</v>
      </c>
      <c r="K6" s="41">
        <v>1</v>
      </c>
      <c r="L6" s="41">
        <v>3</v>
      </c>
      <c r="M6" s="41">
        <v>1.5</v>
      </c>
      <c r="N6" s="41">
        <v>1.5</v>
      </c>
      <c r="O6" s="41">
        <v>0.5</v>
      </c>
      <c r="P6" s="41">
        <v>0</v>
      </c>
      <c r="Q6" s="41">
        <v>0.5</v>
      </c>
      <c r="R6" s="41">
        <v>1</v>
      </c>
      <c r="S6" s="41">
        <v>1</v>
      </c>
      <c r="T6" s="41">
        <v>1</v>
      </c>
      <c r="U6" s="41">
        <v>0</v>
      </c>
      <c r="W6" s="52">
        <f t="shared" si="0"/>
        <v>20.5</v>
      </c>
    </row>
    <row r="7" spans="1:23" s="51" customFormat="1" ht="20.399999999999999" customHeight="1">
      <c r="A7" s="7" t="s">
        <v>102</v>
      </c>
      <c r="B7" s="41">
        <v>2</v>
      </c>
      <c r="C7" s="41">
        <v>1</v>
      </c>
      <c r="D7" s="41">
        <v>2</v>
      </c>
      <c r="E7" s="41">
        <v>1</v>
      </c>
      <c r="F7" s="41">
        <v>2</v>
      </c>
      <c r="G7" s="41">
        <v>2</v>
      </c>
      <c r="H7" s="41">
        <v>1</v>
      </c>
      <c r="I7" s="41">
        <v>1</v>
      </c>
      <c r="J7" s="41">
        <v>0</v>
      </c>
      <c r="K7" s="41">
        <v>0.5</v>
      </c>
      <c r="L7" s="41">
        <v>1.5</v>
      </c>
      <c r="M7" s="41">
        <v>4</v>
      </c>
      <c r="N7" s="41">
        <v>1</v>
      </c>
      <c r="O7" s="41">
        <v>2</v>
      </c>
      <c r="P7" s="41">
        <v>1</v>
      </c>
      <c r="Q7" s="41">
        <v>1</v>
      </c>
      <c r="R7" s="41">
        <v>1.5</v>
      </c>
      <c r="S7" s="41">
        <v>2</v>
      </c>
      <c r="T7" s="41">
        <v>0.5</v>
      </c>
      <c r="U7" s="41">
        <v>1</v>
      </c>
      <c r="W7" s="52">
        <f t="shared" si="0"/>
        <v>28</v>
      </c>
    </row>
    <row r="8" spans="1:23" s="51" customFormat="1" ht="20.399999999999999" customHeight="1">
      <c r="A8" s="7" t="s">
        <v>103</v>
      </c>
      <c r="B8" s="41">
        <v>1.5</v>
      </c>
      <c r="C8" s="41">
        <v>1.5</v>
      </c>
      <c r="D8" s="41">
        <v>1.5</v>
      </c>
      <c r="E8" s="41">
        <v>1.5</v>
      </c>
      <c r="F8" s="41">
        <v>1</v>
      </c>
      <c r="G8" s="41">
        <v>1.5</v>
      </c>
      <c r="H8" s="41">
        <v>1</v>
      </c>
      <c r="I8" s="41">
        <v>1</v>
      </c>
      <c r="J8" s="41">
        <v>0</v>
      </c>
      <c r="K8" s="41">
        <v>1</v>
      </c>
      <c r="L8" s="41">
        <v>2.5</v>
      </c>
      <c r="M8" s="41">
        <v>0.5</v>
      </c>
      <c r="N8" s="41">
        <v>0.5</v>
      </c>
      <c r="O8" s="41">
        <v>1.5</v>
      </c>
      <c r="P8" s="41">
        <v>1.5</v>
      </c>
      <c r="Q8" s="41">
        <v>0.5</v>
      </c>
      <c r="R8" s="41">
        <v>2</v>
      </c>
      <c r="S8" s="41">
        <v>2</v>
      </c>
      <c r="T8" s="41">
        <v>0</v>
      </c>
      <c r="U8" s="41">
        <v>2.5</v>
      </c>
      <c r="W8" s="52">
        <f t="shared" si="0"/>
        <v>25</v>
      </c>
    </row>
    <row r="9" spans="1:23" s="51" customFormat="1" ht="20.399999999999999" customHeight="1">
      <c r="A9" s="7" t="s">
        <v>104</v>
      </c>
      <c r="B9" s="41">
        <v>1</v>
      </c>
      <c r="C9" s="41">
        <v>1.5</v>
      </c>
      <c r="D9" s="41">
        <v>1</v>
      </c>
      <c r="E9" s="41">
        <v>2</v>
      </c>
      <c r="F9" s="41">
        <v>0.5</v>
      </c>
      <c r="G9" s="41">
        <v>1.5</v>
      </c>
      <c r="H9" s="41">
        <v>2</v>
      </c>
      <c r="I9" s="41">
        <v>1.5</v>
      </c>
      <c r="J9" s="41">
        <v>1</v>
      </c>
      <c r="K9" s="41">
        <v>3.5</v>
      </c>
      <c r="L9" s="41">
        <v>0.5</v>
      </c>
      <c r="M9" s="41">
        <v>0.5</v>
      </c>
      <c r="N9" s="41">
        <v>1</v>
      </c>
      <c r="O9" s="41">
        <v>4</v>
      </c>
      <c r="P9" s="41">
        <v>1</v>
      </c>
      <c r="Q9" s="41">
        <v>3.5</v>
      </c>
      <c r="R9" s="41">
        <v>2</v>
      </c>
      <c r="S9" s="41">
        <v>3</v>
      </c>
      <c r="T9" s="41">
        <v>0</v>
      </c>
      <c r="U9" s="41">
        <v>2</v>
      </c>
      <c r="W9" s="52">
        <f t="shared" si="0"/>
        <v>33</v>
      </c>
    </row>
    <row r="10" spans="1:23" s="51" customFormat="1" ht="20.399999999999999" customHeight="1">
      <c r="A10" s="7" t="s">
        <v>105</v>
      </c>
      <c r="B10" s="41">
        <v>1</v>
      </c>
      <c r="C10" s="41">
        <v>1</v>
      </c>
      <c r="D10" s="41">
        <v>1</v>
      </c>
      <c r="E10" s="41">
        <v>1</v>
      </c>
      <c r="F10" s="41">
        <v>0.5</v>
      </c>
      <c r="G10" s="41">
        <v>0.5</v>
      </c>
      <c r="H10" s="41">
        <v>0.5</v>
      </c>
      <c r="I10" s="41">
        <v>0.5</v>
      </c>
      <c r="J10" s="41">
        <v>0</v>
      </c>
      <c r="K10" s="41">
        <v>0</v>
      </c>
      <c r="L10" s="41">
        <v>0.5</v>
      </c>
      <c r="M10" s="41">
        <v>1</v>
      </c>
      <c r="N10" s="41">
        <v>0.5</v>
      </c>
      <c r="O10" s="41">
        <v>2</v>
      </c>
      <c r="P10" s="41">
        <v>1</v>
      </c>
      <c r="Q10" s="41">
        <v>0</v>
      </c>
      <c r="R10" s="41">
        <v>0.5</v>
      </c>
      <c r="S10" s="41">
        <v>0.5</v>
      </c>
      <c r="T10" s="41">
        <v>0</v>
      </c>
      <c r="U10" s="41">
        <v>4</v>
      </c>
      <c r="W10" s="52">
        <f t="shared" si="0"/>
        <v>16</v>
      </c>
    </row>
    <row r="11" spans="1:23" s="51" customFormat="1" ht="20.399999999999999" customHeight="1">
      <c r="A11" s="7" t="s">
        <v>106</v>
      </c>
      <c r="B11" s="41">
        <v>3</v>
      </c>
      <c r="C11" s="41">
        <v>3</v>
      </c>
      <c r="D11" s="41">
        <v>1</v>
      </c>
      <c r="E11" s="41">
        <v>1.5</v>
      </c>
      <c r="F11" s="41">
        <v>2</v>
      </c>
      <c r="G11" s="41">
        <v>2</v>
      </c>
      <c r="H11" s="41">
        <v>1.5</v>
      </c>
      <c r="I11" s="41">
        <v>3.5</v>
      </c>
      <c r="J11" s="41">
        <v>0.5</v>
      </c>
      <c r="K11" s="41">
        <v>2</v>
      </c>
      <c r="L11" s="41">
        <v>2</v>
      </c>
      <c r="M11" s="41">
        <v>1.5</v>
      </c>
      <c r="N11" s="41">
        <v>2</v>
      </c>
      <c r="O11" s="41">
        <v>1</v>
      </c>
      <c r="P11" s="41">
        <v>0.5</v>
      </c>
      <c r="Q11" s="41">
        <v>0</v>
      </c>
      <c r="R11" s="41">
        <v>2.5</v>
      </c>
      <c r="S11" s="41">
        <v>2.5</v>
      </c>
      <c r="T11" s="41">
        <v>0</v>
      </c>
      <c r="U11" s="41">
        <v>2</v>
      </c>
      <c r="W11" s="52">
        <f t="shared" si="0"/>
        <v>34</v>
      </c>
    </row>
    <row r="12" spans="1:23" s="51" customFormat="1" ht="20.399999999999999" customHeight="1">
      <c r="A12" s="7" t="s">
        <v>107</v>
      </c>
      <c r="B12" s="41">
        <v>3.5</v>
      </c>
      <c r="C12" s="41">
        <v>2</v>
      </c>
      <c r="D12" s="41">
        <v>1</v>
      </c>
      <c r="E12" s="41">
        <v>1.5</v>
      </c>
      <c r="F12" s="41">
        <v>1.5</v>
      </c>
      <c r="G12" s="41">
        <v>2</v>
      </c>
      <c r="H12" s="41">
        <v>4</v>
      </c>
      <c r="I12" s="41">
        <v>3</v>
      </c>
      <c r="J12" s="41">
        <v>1</v>
      </c>
      <c r="K12" s="41">
        <v>2</v>
      </c>
      <c r="L12" s="41">
        <v>1</v>
      </c>
      <c r="M12" s="41">
        <v>1.5</v>
      </c>
      <c r="N12" s="41">
        <v>4</v>
      </c>
      <c r="O12" s="41">
        <v>0</v>
      </c>
      <c r="P12" s="41">
        <v>0</v>
      </c>
      <c r="Q12" s="41">
        <v>0</v>
      </c>
      <c r="R12" s="41">
        <v>1</v>
      </c>
      <c r="S12" s="41">
        <v>2</v>
      </c>
      <c r="T12" s="41">
        <v>0</v>
      </c>
      <c r="U12" s="41">
        <v>0</v>
      </c>
      <c r="W12" s="52">
        <f t="shared" si="0"/>
        <v>31</v>
      </c>
    </row>
    <row r="13" spans="1:23" s="51" customFormat="1" ht="20.399999999999999" customHeight="1">
      <c r="A13" s="7" t="s">
        <v>108</v>
      </c>
      <c r="B13" s="41">
        <v>1.5</v>
      </c>
      <c r="C13" s="41">
        <v>1</v>
      </c>
      <c r="D13" s="41">
        <v>1</v>
      </c>
      <c r="E13" s="41">
        <v>1</v>
      </c>
      <c r="F13" s="41">
        <v>1</v>
      </c>
      <c r="G13" s="41">
        <v>1.5</v>
      </c>
      <c r="H13" s="41">
        <v>2</v>
      </c>
      <c r="I13" s="41">
        <v>2</v>
      </c>
      <c r="J13" s="41">
        <v>4</v>
      </c>
      <c r="K13" s="41">
        <v>1</v>
      </c>
      <c r="L13" s="41">
        <v>0</v>
      </c>
      <c r="M13" s="41">
        <v>0</v>
      </c>
      <c r="N13" s="41">
        <v>1</v>
      </c>
      <c r="O13" s="41">
        <v>0</v>
      </c>
      <c r="P13" s="41">
        <v>3</v>
      </c>
      <c r="Q13" s="41">
        <v>0</v>
      </c>
      <c r="R13" s="41">
        <v>0.5</v>
      </c>
      <c r="S13" s="41">
        <v>0.5</v>
      </c>
      <c r="T13" s="41">
        <v>1.5</v>
      </c>
      <c r="U13" s="41">
        <v>1</v>
      </c>
      <c r="W13" s="52">
        <f t="shared" si="0"/>
        <v>23.5</v>
      </c>
    </row>
    <row r="14" spans="1:23" s="51" customFormat="1" ht="20.399999999999999" customHeight="1">
      <c r="A14" s="7" t="s">
        <v>109</v>
      </c>
      <c r="B14" s="41">
        <v>2.5</v>
      </c>
      <c r="C14" s="41">
        <v>2</v>
      </c>
      <c r="D14" s="41">
        <v>1</v>
      </c>
      <c r="E14" s="41">
        <v>2.5</v>
      </c>
      <c r="F14" s="41">
        <v>1.5</v>
      </c>
      <c r="G14" s="41">
        <v>1</v>
      </c>
      <c r="H14" s="41">
        <v>2.5</v>
      </c>
      <c r="I14" s="41">
        <v>2</v>
      </c>
      <c r="J14" s="41">
        <v>1.5</v>
      </c>
      <c r="K14" s="41">
        <v>1</v>
      </c>
      <c r="L14" s="41">
        <v>3</v>
      </c>
      <c r="M14" s="41">
        <v>1</v>
      </c>
      <c r="N14" s="41">
        <v>0.5</v>
      </c>
      <c r="O14" s="41">
        <v>1</v>
      </c>
      <c r="P14" s="41">
        <v>4</v>
      </c>
      <c r="Q14" s="41">
        <v>1</v>
      </c>
      <c r="R14" s="41">
        <v>3</v>
      </c>
      <c r="S14" s="41">
        <v>3.5</v>
      </c>
      <c r="T14" s="41">
        <v>0</v>
      </c>
      <c r="U14" s="41">
        <v>0.5</v>
      </c>
      <c r="W14" s="52">
        <f t="shared" si="0"/>
        <v>35</v>
      </c>
    </row>
    <row r="15" spans="1:23" s="51" customFormat="1" ht="20.399999999999999" customHeight="1">
      <c r="A15" s="7" t="s">
        <v>110</v>
      </c>
      <c r="B15" s="41">
        <v>2</v>
      </c>
      <c r="C15" s="41">
        <v>1.5</v>
      </c>
      <c r="D15" s="41">
        <v>2</v>
      </c>
      <c r="E15" s="41">
        <v>4</v>
      </c>
      <c r="F15" s="41">
        <v>1</v>
      </c>
      <c r="G15" s="41">
        <v>2.5</v>
      </c>
      <c r="H15" s="41">
        <v>1.5</v>
      </c>
      <c r="I15" s="41">
        <v>2</v>
      </c>
      <c r="J15" s="41">
        <v>0.5</v>
      </c>
      <c r="K15" s="41">
        <v>1</v>
      </c>
      <c r="L15" s="41">
        <v>0</v>
      </c>
      <c r="M15" s="41">
        <v>0</v>
      </c>
      <c r="N15" s="41">
        <v>1</v>
      </c>
      <c r="O15" s="41">
        <v>0</v>
      </c>
      <c r="P15" s="41">
        <v>0</v>
      </c>
      <c r="Q15" s="41">
        <v>0</v>
      </c>
      <c r="R15" s="41">
        <v>1</v>
      </c>
      <c r="S15" s="41">
        <v>1.5</v>
      </c>
      <c r="T15" s="41">
        <v>0</v>
      </c>
      <c r="U15" s="41">
        <v>0</v>
      </c>
      <c r="W15" s="52">
        <f t="shared" si="0"/>
        <v>21.5</v>
      </c>
    </row>
    <row r="16" spans="1:23" s="51" customFormat="1" ht="20.399999999999999" customHeight="1">
      <c r="A16" s="7" t="s">
        <v>111</v>
      </c>
      <c r="B16" s="41">
        <v>1</v>
      </c>
      <c r="C16" s="41">
        <v>1</v>
      </c>
      <c r="D16" s="41">
        <v>2</v>
      </c>
      <c r="E16" s="41">
        <v>4</v>
      </c>
      <c r="F16" s="41">
        <v>1.5</v>
      </c>
      <c r="G16" s="41">
        <v>1.5</v>
      </c>
      <c r="H16" s="41">
        <v>1.5</v>
      </c>
      <c r="I16" s="41">
        <v>0</v>
      </c>
      <c r="J16" s="41">
        <v>1.5</v>
      </c>
      <c r="K16" s="41">
        <v>1</v>
      </c>
      <c r="L16" s="41">
        <v>0</v>
      </c>
      <c r="M16" s="41">
        <v>0</v>
      </c>
      <c r="N16" s="41">
        <v>1</v>
      </c>
      <c r="O16" s="41">
        <v>0</v>
      </c>
      <c r="P16" s="41">
        <v>0</v>
      </c>
      <c r="Q16" s="41">
        <v>0</v>
      </c>
      <c r="R16" s="41">
        <v>0.5</v>
      </c>
      <c r="S16" s="41">
        <v>2</v>
      </c>
      <c r="T16" s="41">
        <v>1</v>
      </c>
      <c r="U16" s="41">
        <v>0</v>
      </c>
      <c r="W16" s="52">
        <f t="shared" si="0"/>
        <v>19.5</v>
      </c>
    </row>
    <row r="17" spans="1:23" s="51" customFormat="1" ht="20.399999999999999" customHeight="1">
      <c r="A17" s="7" t="s">
        <v>112</v>
      </c>
      <c r="B17" s="41">
        <v>1</v>
      </c>
      <c r="C17" s="41">
        <v>1</v>
      </c>
      <c r="D17" s="41">
        <v>3</v>
      </c>
      <c r="E17" s="41">
        <v>1.5</v>
      </c>
      <c r="F17" s="41">
        <v>1</v>
      </c>
      <c r="G17" s="41">
        <v>3</v>
      </c>
      <c r="H17" s="41">
        <v>0</v>
      </c>
      <c r="I17" s="41">
        <v>0</v>
      </c>
      <c r="J17" s="41">
        <v>0</v>
      </c>
      <c r="K17" s="41">
        <v>2</v>
      </c>
      <c r="L17" s="41">
        <v>0</v>
      </c>
      <c r="M17" s="41">
        <v>0</v>
      </c>
      <c r="N17" s="41">
        <v>0</v>
      </c>
      <c r="O17" s="41">
        <v>0.5</v>
      </c>
      <c r="P17" s="41">
        <v>0.5</v>
      </c>
      <c r="Q17" s="41">
        <v>3</v>
      </c>
      <c r="R17" s="41">
        <v>2</v>
      </c>
      <c r="S17" s="41">
        <v>2</v>
      </c>
      <c r="T17" s="41">
        <v>0</v>
      </c>
      <c r="U17" s="41">
        <v>1</v>
      </c>
      <c r="W17" s="52">
        <f t="shared" si="0"/>
        <v>21.5</v>
      </c>
    </row>
    <row r="18" spans="1:23" s="51" customFormat="1" ht="20.399999999999999" customHeight="1">
      <c r="A18" s="7" t="s">
        <v>113</v>
      </c>
      <c r="B18" s="41">
        <v>1</v>
      </c>
      <c r="C18" s="41">
        <v>0.5</v>
      </c>
      <c r="D18" s="41">
        <v>2.5</v>
      </c>
      <c r="E18" s="41">
        <v>1.5</v>
      </c>
      <c r="F18" s="41">
        <v>2</v>
      </c>
      <c r="G18" s="41">
        <v>2</v>
      </c>
      <c r="H18" s="41">
        <v>1</v>
      </c>
      <c r="I18" s="41">
        <v>1</v>
      </c>
      <c r="J18" s="41">
        <v>0.5</v>
      </c>
      <c r="K18" s="41">
        <v>1</v>
      </c>
      <c r="L18" s="41">
        <v>1</v>
      </c>
      <c r="M18" s="41">
        <v>1</v>
      </c>
      <c r="N18" s="41">
        <v>1</v>
      </c>
      <c r="O18" s="41">
        <v>1</v>
      </c>
      <c r="P18" s="41">
        <v>1</v>
      </c>
      <c r="Q18" s="41">
        <v>2</v>
      </c>
      <c r="R18" s="41">
        <v>1</v>
      </c>
      <c r="S18" s="41">
        <v>1.5</v>
      </c>
      <c r="T18" s="41">
        <v>2.5</v>
      </c>
      <c r="U18" s="41">
        <v>1</v>
      </c>
      <c r="W18" s="52">
        <f t="shared" si="0"/>
        <v>26</v>
      </c>
    </row>
    <row r="19" spans="1:23" s="51" customFormat="1" ht="20.399999999999999" customHeight="1">
      <c r="A19" s="7" t="s">
        <v>114</v>
      </c>
      <c r="B19" s="41">
        <v>0</v>
      </c>
      <c r="C19" s="41">
        <v>0</v>
      </c>
      <c r="D19" s="41">
        <v>3.5</v>
      </c>
      <c r="E19" s="41">
        <v>1</v>
      </c>
      <c r="F19" s="41">
        <v>2</v>
      </c>
      <c r="G19" s="41">
        <v>1</v>
      </c>
      <c r="H19" s="41">
        <v>0</v>
      </c>
      <c r="I19" s="41">
        <v>1</v>
      </c>
      <c r="J19" s="41">
        <v>0</v>
      </c>
      <c r="K19" s="41">
        <v>0.5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1.5</v>
      </c>
      <c r="R19" s="41">
        <v>2</v>
      </c>
      <c r="S19" s="41">
        <v>1</v>
      </c>
      <c r="T19" s="41">
        <v>2</v>
      </c>
      <c r="U19" s="41">
        <v>1</v>
      </c>
      <c r="W19" s="52">
        <f t="shared" si="0"/>
        <v>16.5</v>
      </c>
    </row>
    <row r="20" spans="1:23" s="51" customFormat="1" ht="20.399999999999999" customHeight="1">
      <c r="A20" s="7" t="s">
        <v>115</v>
      </c>
      <c r="B20" s="41">
        <v>1</v>
      </c>
      <c r="C20" s="41">
        <v>1.5</v>
      </c>
      <c r="D20" s="41">
        <v>3</v>
      </c>
      <c r="E20" s="41">
        <v>1</v>
      </c>
      <c r="F20" s="41">
        <v>2.5</v>
      </c>
      <c r="G20" s="41">
        <v>1.5</v>
      </c>
      <c r="H20" s="41">
        <v>1</v>
      </c>
      <c r="I20" s="41">
        <v>1.5</v>
      </c>
      <c r="J20" s="41">
        <v>0</v>
      </c>
      <c r="K20" s="41">
        <v>1.5</v>
      </c>
      <c r="L20" s="41">
        <v>0</v>
      </c>
      <c r="M20" s="41">
        <v>0</v>
      </c>
      <c r="N20" s="41">
        <v>0.5</v>
      </c>
      <c r="O20" s="41">
        <v>2.5</v>
      </c>
      <c r="P20" s="41">
        <v>0.5</v>
      </c>
      <c r="Q20" s="41">
        <v>4</v>
      </c>
      <c r="R20" s="41">
        <v>2.5</v>
      </c>
      <c r="S20" s="41">
        <v>2</v>
      </c>
      <c r="T20" s="41">
        <v>3</v>
      </c>
      <c r="U20" s="41">
        <v>0.5</v>
      </c>
      <c r="W20" s="52">
        <f t="shared" si="0"/>
        <v>30</v>
      </c>
    </row>
    <row r="21" spans="1:23" s="51" customFormat="1" ht="20.399999999999999" customHeight="1">
      <c r="A21" s="5" t="s">
        <v>116</v>
      </c>
      <c r="B21" s="41">
        <v>0</v>
      </c>
      <c r="C21" s="41">
        <v>1</v>
      </c>
      <c r="D21" s="41">
        <v>1.5</v>
      </c>
      <c r="E21" s="41">
        <v>0</v>
      </c>
      <c r="F21" s="41">
        <v>0</v>
      </c>
      <c r="G21" s="41">
        <v>0</v>
      </c>
      <c r="H21" s="41">
        <v>0</v>
      </c>
      <c r="I21" s="41">
        <v>3</v>
      </c>
      <c r="J21" s="41">
        <v>1</v>
      </c>
      <c r="K21" s="41">
        <v>3.5</v>
      </c>
      <c r="L21" s="41">
        <v>0</v>
      </c>
      <c r="M21" s="41">
        <v>0</v>
      </c>
      <c r="N21" s="41">
        <v>1.5</v>
      </c>
      <c r="O21" s="41">
        <v>0.5</v>
      </c>
      <c r="P21" s="41">
        <v>1</v>
      </c>
      <c r="Q21" s="41">
        <v>0</v>
      </c>
      <c r="R21" s="41">
        <v>1.5</v>
      </c>
      <c r="S21" s="41">
        <v>2</v>
      </c>
      <c r="T21" s="41">
        <v>0</v>
      </c>
      <c r="U21" s="41">
        <v>1</v>
      </c>
      <c r="W21" s="52">
        <f t="shared" si="0"/>
        <v>17.5</v>
      </c>
    </row>
    <row r="22" spans="1:23" s="51" customFormat="1" ht="20.399999999999999" customHeight="1">
      <c r="A22" s="5" t="s">
        <v>117</v>
      </c>
      <c r="B22" s="41">
        <v>0</v>
      </c>
      <c r="C22" s="41">
        <v>3</v>
      </c>
      <c r="D22" s="41">
        <v>0</v>
      </c>
      <c r="E22" s="41">
        <v>0</v>
      </c>
      <c r="F22" s="41">
        <v>0.5</v>
      </c>
      <c r="G22" s="41">
        <v>2</v>
      </c>
      <c r="H22" s="41">
        <v>0</v>
      </c>
      <c r="I22" s="41">
        <v>2</v>
      </c>
      <c r="J22" s="41">
        <v>0</v>
      </c>
      <c r="K22" s="41">
        <v>3.5</v>
      </c>
      <c r="L22" s="41">
        <v>0</v>
      </c>
      <c r="M22" s="41">
        <v>1</v>
      </c>
      <c r="N22" s="41">
        <v>1</v>
      </c>
      <c r="O22" s="41">
        <v>2</v>
      </c>
      <c r="P22" s="41">
        <v>2</v>
      </c>
      <c r="Q22" s="41">
        <v>1.5</v>
      </c>
      <c r="R22" s="41">
        <v>2.5</v>
      </c>
      <c r="S22" s="41">
        <v>3</v>
      </c>
      <c r="T22" s="41">
        <v>0.5</v>
      </c>
      <c r="U22" s="41">
        <v>1</v>
      </c>
      <c r="W22" s="52">
        <f t="shared" si="0"/>
        <v>25.5</v>
      </c>
    </row>
    <row r="23" spans="1:23" s="51" customFormat="1" ht="20.399999999999999" customHeight="1">
      <c r="A23" s="5" t="s">
        <v>118</v>
      </c>
      <c r="B23" s="41">
        <v>1</v>
      </c>
      <c r="C23" s="41">
        <v>2</v>
      </c>
      <c r="D23" s="41">
        <v>2</v>
      </c>
      <c r="E23" s="41">
        <v>0</v>
      </c>
      <c r="F23" s="41">
        <v>0</v>
      </c>
      <c r="G23" s="41">
        <v>2</v>
      </c>
      <c r="H23" s="41">
        <v>0</v>
      </c>
      <c r="I23" s="41">
        <v>1</v>
      </c>
      <c r="J23" s="41">
        <v>0</v>
      </c>
      <c r="K23" s="41">
        <v>3</v>
      </c>
      <c r="L23" s="41">
        <v>0</v>
      </c>
      <c r="M23" s="41">
        <v>0.5</v>
      </c>
      <c r="N23" s="41">
        <v>1</v>
      </c>
      <c r="O23" s="41">
        <v>1</v>
      </c>
      <c r="P23" s="41">
        <v>1</v>
      </c>
      <c r="Q23" s="41">
        <v>0.5</v>
      </c>
      <c r="R23" s="41">
        <v>2</v>
      </c>
      <c r="S23" s="41">
        <v>2</v>
      </c>
      <c r="T23" s="41">
        <v>1</v>
      </c>
      <c r="U23" s="41">
        <v>0.5</v>
      </c>
      <c r="W23" s="52">
        <f t="shared" si="0"/>
        <v>20.5</v>
      </c>
    </row>
    <row r="24" spans="1:23" s="51" customFormat="1" ht="20.399999999999999" customHeight="1">
      <c r="A24" s="5" t="s">
        <v>119</v>
      </c>
      <c r="B24" s="41">
        <v>0.5</v>
      </c>
      <c r="C24" s="41">
        <v>0</v>
      </c>
      <c r="D24" s="41">
        <v>2</v>
      </c>
      <c r="E24" s="41">
        <v>3</v>
      </c>
      <c r="F24" s="41">
        <v>0</v>
      </c>
      <c r="G24" s="41">
        <v>2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0.5</v>
      </c>
      <c r="O24" s="41">
        <v>0</v>
      </c>
      <c r="P24" s="41">
        <v>0</v>
      </c>
      <c r="Q24" s="41">
        <v>1</v>
      </c>
      <c r="R24" s="41">
        <v>1</v>
      </c>
      <c r="S24" s="41">
        <v>1</v>
      </c>
      <c r="T24" s="41">
        <v>0</v>
      </c>
      <c r="U24" s="41">
        <v>0.5</v>
      </c>
      <c r="W24" s="52">
        <f t="shared" si="0"/>
        <v>11.5</v>
      </c>
    </row>
    <row r="25" spans="1:23" s="51" customFormat="1" ht="20.399999999999999" customHeight="1">
      <c r="A25" s="5" t="s">
        <v>120</v>
      </c>
      <c r="B25" s="41">
        <v>1</v>
      </c>
      <c r="C25" s="41">
        <v>3</v>
      </c>
      <c r="D25" s="41">
        <v>0</v>
      </c>
      <c r="E25" s="41">
        <v>0</v>
      </c>
      <c r="F25" s="41">
        <v>0</v>
      </c>
      <c r="G25" s="41">
        <v>0</v>
      </c>
      <c r="H25" s="41">
        <v>0</v>
      </c>
      <c r="I25" s="41">
        <v>0.5</v>
      </c>
      <c r="J25" s="41">
        <v>0</v>
      </c>
      <c r="K25" s="41">
        <v>3</v>
      </c>
      <c r="L25" s="41">
        <v>1</v>
      </c>
      <c r="M25" s="41">
        <v>0</v>
      </c>
      <c r="N25" s="41">
        <v>0</v>
      </c>
      <c r="O25" s="41">
        <v>0.5</v>
      </c>
      <c r="P25" s="41">
        <v>2</v>
      </c>
      <c r="Q25" s="41">
        <v>0</v>
      </c>
      <c r="R25" s="41">
        <v>0.5</v>
      </c>
      <c r="S25" s="41">
        <v>1.5</v>
      </c>
      <c r="T25" s="41">
        <v>0</v>
      </c>
      <c r="U25" s="41">
        <v>1</v>
      </c>
      <c r="W25" s="52">
        <f t="shared" si="0"/>
        <v>14</v>
      </c>
    </row>
    <row r="26" spans="1:23" s="51" customFormat="1" ht="20.399999999999999" customHeight="1">
      <c r="A26" s="5" t="s">
        <v>121</v>
      </c>
      <c r="B26" s="41">
        <v>0</v>
      </c>
      <c r="C26" s="41">
        <v>0</v>
      </c>
      <c r="D26" s="41">
        <v>2.5</v>
      </c>
      <c r="E26" s="41">
        <v>3</v>
      </c>
      <c r="F26" s="41">
        <v>0.5</v>
      </c>
      <c r="G26" s="41">
        <v>1.5</v>
      </c>
      <c r="H26" s="41">
        <v>0</v>
      </c>
      <c r="I26" s="41">
        <v>1</v>
      </c>
      <c r="J26" s="41">
        <v>0</v>
      </c>
      <c r="K26" s="41">
        <v>1.5</v>
      </c>
      <c r="L26" s="41">
        <v>0</v>
      </c>
      <c r="M26" s="41">
        <v>1</v>
      </c>
      <c r="N26" s="41">
        <v>0.5</v>
      </c>
      <c r="O26" s="41">
        <v>1</v>
      </c>
      <c r="P26" s="41">
        <v>0.5</v>
      </c>
      <c r="Q26" s="41">
        <v>2</v>
      </c>
      <c r="R26" s="41">
        <v>2</v>
      </c>
      <c r="S26" s="41">
        <v>2</v>
      </c>
      <c r="T26" s="41">
        <v>1</v>
      </c>
      <c r="U26" s="41">
        <v>1</v>
      </c>
      <c r="W26" s="52">
        <f t="shared" si="0"/>
        <v>21</v>
      </c>
    </row>
    <row r="27" spans="1:23" s="51" customFormat="1" ht="20.399999999999999" customHeight="1">
      <c r="A27" s="5" t="s">
        <v>122</v>
      </c>
      <c r="B27" s="41">
        <v>0</v>
      </c>
      <c r="C27" s="41">
        <v>1</v>
      </c>
      <c r="D27" s="41">
        <v>2</v>
      </c>
      <c r="E27" s="41">
        <v>2</v>
      </c>
      <c r="F27" s="41">
        <v>0.5</v>
      </c>
      <c r="G27" s="41">
        <v>1.5</v>
      </c>
      <c r="H27" s="41">
        <v>0</v>
      </c>
      <c r="I27" s="41">
        <v>0.5</v>
      </c>
      <c r="J27" s="41">
        <v>0</v>
      </c>
      <c r="K27" s="41">
        <v>2</v>
      </c>
      <c r="L27" s="41">
        <v>0</v>
      </c>
      <c r="M27" s="41">
        <v>1</v>
      </c>
      <c r="N27" s="41">
        <v>0</v>
      </c>
      <c r="O27" s="41">
        <v>1</v>
      </c>
      <c r="P27" s="41">
        <v>0.5</v>
      </c>
      <c r="Q27" s="41">
        <v>2</v>
      </c>
      <c r="R27" s="41">
        <v>2</v>
      </c>
      <c r="S27" s="41">
        <v>2</v>
      </c>
      <c r="T27" s="41">
        <v>0</v>
      </c>
      <c r="U27" s="41">
        <v>1</v>
      </c>
      <c r="W27" s="52">
        <f t="shared" si="0"/>
        <v>19</v>
      </c>
    </row>
    <row r="28" spans="1:23" s="51" customFormat="1" ht="20.399999999999999" customHeight="1">
      <c r="A28" s="5" t="s">
        <v>123</v>
      </c>
      <c r="B28" s="41">
        <v>0</v>
      </c>
      <c r="C28" s="41">
        <v>0</v>
      </c>
      <c r="D28" s="41">
        <v>0</v>
      </c>
      <c r="E28" s="41">
        <v>1.5</v>
      </c>
      <c r="F28" s="41">
        <v>0.5</v>
      </c>
      <c r="G28" s="41">
        <v>0.5</v>
      </c>
      <c r="H28" s="41">
        <v>0</v>
      </c>
      <c r="I28" s="41">
        <v>1</v>
      </c>
      <c r="J28" s="41">
        <v>2</v>
      </c>
      <c r="K28" s="41">
        <v>0.5</v>
      </c>
      <c r="L28" s="41">
        <v>0</v>
      </c>
      <c r="M28" s="41">
        <v>0.5</v>
      </c>
      <c r="N28" s="41">
        <v>0</v>
      </c>
      <c r="O28" s="41">
        <v>1</v>
      </c>
      <c r="P28" s="41">
        <v>3</v>
      </c>
      <c r="Q28" s="41">
        <v>2</v>
      </c>
      <c r="R28" s="41">
        <v>1</v>
      </c>
      <c r="S28" s="41">
        <v>1.5</v>
      </c>
      <c r="T28" s="41">
        <v>0</v>
      </c>
      <c r="U28" s="41">
        <v>0.5</v>
      </c>
      <c r="W28" s="52">
        <f t="shared" si="0"/>
        <v>15.5</v>
      </c>
    </row>
    <row r="29" spans="1:23" s="51" customFormat="1" ht="20.399999999999999" customHeight="1">
      <c r="A29" s="5" t="s">
        <v>124</v>
      </c>
      <c r="B29" s="41">
        <v>0.5</v>
      </c>
      <c r="C29" s="41">
        <v>0.5</v>
      </c>
      <c r="D29" s="41">
        <v>1</v>
      </c>
      <c r="E29" s="41">
        <v>0</v>
      </c>
      <c r="F29" s="41">
        <v>0</v>
      </c>
      <c r="G29" s="41">
        <v>0</v>
      </c>
      <c r="H29" s="41">
        <v>2</v>
      </c>
      <c r="I29" s="41">
        <v>2</v>
      </c>
      <c r="J29" s="41">
        <v>0</v>
      </c>
      <c r="K29" s="41">
        <v>0</v>
      </c>
      <c r="L29" s="41">
        <v>0</v>
      </c>
      <c r="M29" s="41">
        <v>0</v>
      </c>
      <c r="N29" s="41">
        <v>2</v>
      </c>
      <c r="O29" s="41">
        <v>1</v>
      </c>
      <c r="P29" s="41">
        <v>0</v>
      </c>
      <c r="Q29" s="41">
        <v>0</v>
      </c>
      <c r="R29" s="41">
        <v>1</v>
      </c>
      <c r="S29" s="41">
        <v>1.5</v>
      </c>
      <c r="T29" s="41">
        <v>0</v>
      </c>
      <c r="U29" s="41">
        <v>0</v>
      </c>
      <c r="W29" s="52">
        <f t="shared" si="0"/>
        <v>11.5</v>
      </c>
    </row>
    <row r="30" spans="1:23" s="51" customFormat="1" ht="20.399999999999999" customHeight="1">
      <c r="A30" s="5" t="s">
        <v>125</v>
      </c>
      <c r="B30" s="41">
        <v>0</v>
      </c>
      <c r="C30" s="41">
        <v>0</v>
      </c>
      <c r="D30" s="41">
        <v>2.5</v>
      </c>
      <c r="E30" s="41">
        <v>2</v>
      </c>
      <c r="F30" s="41">
        <v>0.5</v>
      </c>
      <c r="G30" s="41">
        <v>0</v>
      </c>
      <c r="H30" s="41">
        <v>0</v>
      </c>
      <c r="I30" s="41">
        <v>0.5</v>
      </c>
      <c r="J30" s="41">
        <v>0</v>
      </c>
      <c r="K30" s="41">
        <v>0</v>
      </c>
      <c r="L30" s="41">
        <v>0</v>
      </c>
      <c r="M30" s="41">
        <v>0</v>
      </c>
      <c r="N30" s="41">
        <v>1</v>
      </c>
      <c r="O30" s="41">
        <v>1.5</v>
      </c>
      <c r="P30" s="41">
        <v>0</v>
      </c>
      <c r="Q30" s="41">
        <v>1.5</v>
      </c>
      <c r="R30" s="41">
        <v>1</v>
      </c>
      <c r="S30" s="41">
        <v>2</v>
      </c>
      <c r="T30" s="41">
        <v>0</v>
      </c>
      <c r="U30" s="41">
        <v>0</v>
      </c>
      <c r="W30" s="52">
        <f t="shared" si="0"/>
        <v>12.5</v>
      </c>
    </row>
    <row r="31" spans="1:23" s="51" customFormat="1" ht="20.399999999999999" customHeight="1">
      <c r="A31" s="5" t="s">
        <v>126</v>
      </c>
      <c r="B31" s="41">
        <v>1</v>
      </c>
      <c r="C31" s="41">
        <v>2</v>
      </c>
      <c r="D31" s="41">
        <v>2.5</v>
      </c>
      <c r="E31" s="41">
        <v>0</v>
      </c>
      <c r="F31" s="41">
        <v>0</v>
      </c>
      <c r="G31" s="41">
        <v>0</v>
      </c>
      <c r="H31" s="41">
        <v>2</v>
      </c>
      <c r="I31" s="41">
        <v>3</v>
      </c>
      <c r="J31" s="41">
        <v>1</v>
      </c>
      <c r="K31" s="41">
        <v>4</v>
      </c>
      <c r="L31" s="41">
        <v>0</v>
      </c>
      <c r="M31" s="41">
        <v>0</v>
      </c>
      <c r="N31" s="41">
        <v>1.5</v>
      </c>
      <c r="O31" s="41">
        <v>2</v>
      </c>
      <c r="P31" s="41">
        <v>0.5</v>
      </c>
      <c r="Q31" s="41">
        <v>0</v>
      </c>
      <c r="R31" s="41">
        <v>1</v>
      </c>
      <c r="S31" s="41">
        <v>1.5</v>
      </c>
      <c r="T31" s="41">
        <v>0</v>
      </c>
      <c r="U31" s="41">
        <v>0.5</v>
      </c>
      <c r="W31" s="52">
        <f t="shared" si="0"/>
        <v>22.5</v>
      </c>
    </row>
    <row r="32" spans="1:23" s="51" customFormat="1" ht="20.399999999999999" customHeight="1">
      <c r="A32" s="7" t="s">
        <v>127</v>
      </c>
      <c r="B32" s="41">
        <v>0</v>
      </c>
      <c r="C32" s="41">
        <v>0</v>
      </c>
      <c r="D32" s="41">
        <v>2.5</v>
      </c>
      <c r="E32" s="41">
        <v>2</v>
      </c>
      <c r="F32" s="41">
        <v>1</v>
      </c>
      <c r="G32" s="41">
        <v>2</v>
      </c>
      <c r="H32" s="41">
        <v>0</v>
      </c>
      <c r="I32" s="41">
        <v>0.5</v>
      </c>
      <c r="J32" s="41">
        <v>0</v>
      </c>
      <c r="K32" s="41">
        <v>0</v>
      </c>
      <c r="L32" s="41">
        <v>0</v>
      </c>
      <c r="M32" s="41">
        <v>0</v>
      </c>
      <c r="N32" s="41">
        <v>1</v>
      </c>
      <c r="O32" s="41">
        <v>0</v>
      </c>
      <c r="P32" s="41">
        <v>0</v>
      </c>
      <c r="Q32" s="41">
        <v>1.5</v>
      </c>
      <c r="R32" s="41">
        <v>1</v>
      </c>
      <c r="S32" s="41">
        <v>2</v>
      </c>
      <c r="T32" s="41">
        <v>0</v>
      </c>
      <c r="U32" s="41">
        <v>0</v>
      </c>
      <c r="W32" s="52">
        <f t="shared" si="0"/>
        <v>13.5</v>
      </c>
    </row>
    <row r="33" spans="1:23" s="51" customFormat="1" ht="20.399999999999999" customHeight="1">
      <c r="A33" s="7" t="s">
        <v>128</v>
      </c>
      <c r="B33" s="41">
        <v>1</v>
      </c>
      <c r="C33" s="41">
        <v>1</v>
      </c>
      <c r="D33" s="41">
        <v>4</v>
      </c>
      <c r="E33" s="41">
        <v>3</v>
      </c>
      <c r="F33" s="41">
        <v>1</v>
      </c>
      <c r="G33" s="41">
        <v>2.5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1</v>
      </c>
      <c r="O33" s="41">
        <v>0</v>
      </c>
      <c r="P33" s="41">
        <v>0</v>
      </c>
      <c r="Q33" s="41">
        <v>1</v>
      </c>
      <c r="R33" s="41">
        <v>1</v>
      </c>
      <c r="S33" s="41">
        <v>1</v>
      </c>
      <c r="T33" s="41">
        <v>0</v>
      </c>
      <c r="U33" s="41">
        <v>0</v>
      </c>
      <c r="W33" s="52">
        <f t="shared" si="0"/>
        <v>16.5</v>
      </c>
    </row>
    <row r="34" spans="1:23" s="51" customFormat="1" ht="20.399999999999999" customHeight="1">
      <c r="A34" s="7" t="s">
        <v>129</v>
      </c>
      <c r="B34" s="41">
        <v>0</v>
      </c>
      <c r="C34" s="41">
        <v>1</v>
      </c>
      <c r="D34" s="41">
        <v>3</v>
      </c>
      <c r="E34" s="41">
        <v>3</v>
      </c>
      <c r="F34" s="41">
        <v>0</v>
      </c>
      <c r="G34" s="41">
        <v>3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1</v>
      </c>
      <c r="P34" s="41">
        <v>1.5</v>
      </c>
      <c r="Q34" s="41">
        <v>1</v>
      </c>
      <c r="R34" s="41">
        <v>1</v>
      </c>
      <c r="S34" s="41">
        <v>1</v>
      </c>
      <c r="T34" s="41">
        <v>0.5</v>
      </c>
      <c r="U34" s="41">
        <v>0</v>
      </c>
      <c r="W34" s="52">
        <f t="shared" si="0"/>
        <v>16</v>
      </c>
    </row>
    <row r="35" spans="1:23" s="51" customFormat="1" ht="20.399999999999999" customHeight="1">
      <c r="A35" s="7" t="s">
        <v>130</v>
      </c>
      <c r="B35" s="41">
        <v>0</v>
      </c>
      <c r="C35" s="41">
        <v>0</v>
      </c>
      <c r="D35" s="41">
        <v>3</v>
      </c>
      <c r="E35" s="41">
        <v>1</v>
      </c>
      <c r="F35" s="41">
        <v>2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1.5</v>
      </c>
      <c r="R35" s="41">
        <v>1</v>
      </c>
      <c r="S35" s="41">
        <v>2</v>
      </c>
      <c r="T35" s="41">
        <v>0</v>
      </c>
      <c r="U35" s="41">
        <v>0</v>
      </c>
      <c r="W35" s="52">
        <f t="shared" si="0"/>
        <v>10.5</v>
      </c>
    </row>
    <row r="36" spans="1:23" s="51" customFormat="1" ht="20.399999999999999" customHeight="1">
      <c r="A36" s="7" t="s">
        <v>131</v>
      </c>
      <c r="B36" s="41">
        <v>0</v>
      </c>
      <c r="C36" s="41">
        <v>0</v>
      </c>
      <c r="D36" s="41">
        <v>4</v>
      </c>
      <c r="E36" s="41">
        <v>2</v>
      </c>
      <c r="F36" s="41">
        <v>2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1.5</v>
      </c>
      <c r="R36" s="41">
        <v>1</v>
      </c>
      <c r="S36" s="41">
        <v>2</v>
      </c>
      <c r="T36" s="41">
        <v>2</v>
      </c>
      <c r="U36" s="41">
        <v>0</v>
      </c>
      <c r="W36" s="52">
        <f t="shared" si="0"/>
        <v>14.5</v>
      </c>
    </row>
    <row r="37" spans="1:23" s="51" customFormat="1" ht="20.399999999999999" customHeight="1">
      <c r="A37" s="7" t="s">
        <v>132</v>
      </c>
      <c r="B37" s="41">
        <v>0</v>
      </c>
      <c r="C37" s="41">
        <v>1</v>
      </c>
      <c r="D37" s="41">
        <v>0.5</v>
      </c>
      <c r="E37" s="41">
        <v>0</v>
      </c>
      <c r="F37" s="41">
        <v>3</v>
      </c>
      <c r="G37" s="41">
        <v>0.5</v>
      </c>
      <c r="H37" s="41">
        <v>0</v>
      </c>
      <c r="I37" s="41">
        <v>0</v>
      </c>
      <c r="J37" s="41">
        <v>0</v>
      </c>
      <c r="K37" s="41">
        <v>1</v>
      </c>
      <c r="L37" s="41">
        <v>0</v>
      </c>
      <c r="M37" s="41">
        <v>0</v>
      </c>
      <c r="N37" s="41">
        <v>0</v>
      </c>
      <c r="O37" s="41">
        <v>0</v>
      </c>
      <c r="P37" s="41">
        <v>1.5</v>
      </c>
      <c r="Q37" s="41">
        <v>2.5</v>
      </c>
      <c r="R37" s="41">
        <v>1.5</v>
      </c>
      <c r="S37" s="41">
        <v>1</v>
      </c>
      <c r="T37" s="41">
        <v>2</v>
      </c>
      <c r="U37" s="41">
        <v>0</v>
      </c>
      <c r="W37" s="52">
        <f t="shared" si="0"/>
        <v>14.5</v>
      </c>
    </row>
    <row r="38" spans="1:23" s="51" customFormat="1" ht="20.399999999999999" customHeight="1">
      <c r="A38" s="5" t="s">
        <v>133</v>
      </c>
      <c r="B38" s="41">
        <v>1</v>
      </c>
      <c r="C38" s="41">
        <v>1.5</v>
      </c>
      <c r="D38" s="41">
        <v>2</v>
      </c>
      <c r="E38" s="41">
        <v>2</v>
      </c>
      <c r="F38" s="41">
        <v>2.5</v>
      </c>
      <c r="G38" s="41">
        <v>3</v>
      </c>
      <c r="H38" s="41">
        <v>1</v>
      </c>
      <c r="I38" s="41">
        <v>2</v>
      </c>
      <c r="J38" s="41">
        <v>1.5</v>
      </c>
      <c r="K38" s="41">
        <v>1</v>
      </c>
      <c r="L38" s="41">
        <v>1</v>
      </c>
      <c r="M38" s="41">
        <v>1</v>
      </c>
      <c r="N38" s="41">
        <v>2</v>
      </c>
      <c r="O38" s="41">
        <v>1</v>
      </c>
      <c r="P38" s="41">
        <v>1</v>
      </c>
      <c r="Q38" s="41">
        <v>1</v>
      </c>
      <c r="R38" s="41">
        <v>1.5</v>
      </c>
      <c r="S38" s="41">
        <v>1</v>
      </c>
      <c r="T38" s="41">
        <v>2.5</v>
      </c>
      <c r="U38" s="41">
        <v>1</v>
      </c>
      <c r="W38" s="52">
        <f t="shared" si="0"/>
        <v>30.5</v>
      </c>
    </row>
    <row r="39" spans="1:23" s="51" customFormat="1" ht="20.399999999999999" customHeight="1">
      <c r="A39" s="5" t="s">
        <v>134</v>
      </c>
      <c r="B39" s="41">
        <v>0</v>
      </c>
      <c r="C39" s="41">
        <v>0</v>
      </c>
      <c r="D39" s="41">
        <v>2</v>
      </c>
      <c r="E39" s="41">
        <v>2</v>
      </c>
      <c r="F39" s="41">
        <v>2.5</v>
      </c>
      <c r="G39" s="41">
        <v>2</v>
      </c>
      <c r="H39" s="41">
        <v>2</v>
      </c>
      <c r="I39" s="41">
        <v>0</v>
      </c>
      <c r="J39" s="41">
        <v>0.5</v>
      </c>
      <c r="K39" s="41">
        <v>2</v>
      </c>
      <c r="L39" s="41">
        <v>1</v>
      </c>
      <c r="M39" s="41">
        <v>1</v>
      </c>
      <c r="N39" s="41">
        <v>1.5</v>
      </c>
      <c r="O39" s="41">
        <v>1</v>
      </c>
      <c r="P39" s="41">
        <v>0</v>
      </c>
      <c r="Q39" s="41">
        <v>2</v>
      </c>
      <c r="R39" s="41">
        <v>1</v>
      </c>
      <c r="S39" s="41">
        <v>1</v>
      </c>
      <c r="T39" s="41">
        <v>2.5</v>
      </c>
      <c r="U39" s="41">
        <v>0</v>
      </c>
      <c r="W39" s="52">
        <f t="shared" si="0"/>
        <v>24</v>
      </c>
    </row>
    <row r="40" spans="1:23" s="51" customFormat="1" ht="20.399999999999999" customHeight="1">
      <c r="A40" s="5" t="s">
        <v>135</v>
      </c>
      <c r="B40" s="41">
        <v>0</v>
      </c>
      <c r="C40" s="41">
        <v>0</v>
      </c>
      <c r="D40" s="41">
        <v>2</v>
      </c>
      <c r="E40" s="41">
        <v>2</v>
      </c>
      <c r="F40" s="41">
        <v>4</v>
      </c>
      <c r="G40" s="41">
        <v>0.5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2</v>
      </c>
      <c r="R40" s="41">
        <v>0</v>
      </c>
      <c r="S40" s="41">
        <v>0</v>
      </c>
      <c r="T40" s="41">
        <v>4</v>
      </c>
      <c r="U40" s="41">
        <v>0</v>
      </c>
      <c r="W40" s="52">
        <f t="shared" si="0"/>
        <v>14.5</v>
      </c>
    </row>
    <row r="41" spans="1:23" s="51" customFormat="1" ht="20.399999999999999" customHeight="1">
      <c r="A41" s="5" t="s">
        <v>136</v>
      </c>
      <c r="B41" s="41">
        <v>1</v>
      </c>
      <c r="C41" s="41">
        <v>1</v>
      </c>
      <c r="D41" s="41">
        <v>3</v>
      </c>
      <c r="E41" s="41">
        <v>1.5</v>
      </c>
      <c r="F41" s="41">
        <v>3</v>
      </c>
      <c r="G41" s="41">
        <v>4</v>
      </c>
      <c r="H41" s="41">
        <v>2</v>
      </c>
      <c r="I41" s="41">
        <v>1</v>
      </c>
      <c r="J41" s="41">
        <v>1</v>
      </c>
      <c r="K41" s="41">
        <v>0.5</v>
      </c>
      <c r="L41" s="41">
        <v>1</v>
      </c>
      <c r="M41" s="41">
        <v>1</v>
      </c>
      <c r="N41" s="41">
        <v>1.5</v>
      </c>
      <c r="O41" s="41">
        <v>0</v>
      </c>
      <c r="P41" s="41">
        <v>1</v>
      </c>
      <c r="Q41" s="41">
        <v>1</v>
      </c>
      <c r="R41" s="41">
        <v>1</v>
      </c>
      <c r="S41" s="41">
        <v>1</v>
      </c>
      <c r="T41" s="41">
        <v>2.5</v>
      </c>
      <c r="U41" s="41">
        <v>1</v>
      </c>
      <c r="W41" s="52">
        <f t="shared" si="0"/>
        <v>29</v>
      </c>
    </row>
    <row r="43" spans="1:23">
      <c r="P43"/>
    </row>
    <row r="44" spans="1:23">
      <c r="P44"/>
    </row>
    <row r="45" spans="1:23">
      <c r="P45"/>
    </row>
    <row r="46" spans="1:23">
      <c r="P46"/>
    </row>
    <row r="47" spans="1:23">
      <c r="P47"/>
    </row>
    <row r="48" spans="1:23">
      <c r="P48"/>
    </row>
    <row r="49" spans="16:16">
      <c r="P49"/>
    </row>
    <row r="50" spans="16:16">
      <c r="P50"/>
    </row>
  </sheetData>
  <autoFilter ref="A1:W41" xr:uid="{00000000-0009-0000-0000-000009000000}"/>
  <conditionalFormatting sqref="B2:U41">
    <cfRule type="cellIs" dxfId="22" priority="1" stopIfTrue="1" operator="greaterThanOrEqual">
      <formula>3</formula>
    </cfRule>
    <cfRule type="cellIs" dxfId="21" priority="2" stopIfTrue="1" operator="greaterThanOrEqual">
      <formula>2</formula>
    </cfRule>
    <cfRule type="cellIs" dxfId="20" priority="3" operator="greaterThanOrEqual">
      <formula>1</formula>
    </cfRule>
  </conditionalFormatting>
  <pageMargins left="0.25" right="0.25" top="0.75" bottom="0.75" header="0.3" footer="0.3"/>
  <pageSetup paperSize="5" scale="34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 tint="-0.499984740745262"/>
  </sheetPr>
  <dimension ref="A1"/>
  <sheetViews>
    <sheetView showGridLines="0" showRowColHeaders="0" zoomScale="104" zoomScaleNormal="104" workbookViewId="0"/>
  </sheetViews>
  <sheetFormatPr defaultColWidth="8.44140625" defaultRowHeight="14.4"/>
  <sheetData/>
  <sheetProtection algorithmName="SHA-512" hashValue="YZ9SgjOcb/sGc8goTauyLhDcb22D7D2EBnzaWjFCA6CWWATktVWbGVwHm+ykFU12admVs2wZVgrF8pxCxfZvIQ==" saltValue="U9/UGH4+MfcPqIZotWKKVg==" spinCount="100000" objects="1"/>
  <pageMargins left="0.69930555555555596" right="0.69930555555555596" top="0.75" bottom="0.75" header="0.3" footer="0.3"/>
  <pageSetup paperSize="9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-0.499984740745262"/>
    <pageSetUpPr fitToPage="1"/>
  </sheetPr>
  <dimension ref="A1:V69"/>
  <sheetViews>
    <sheetView showGridLines="0" zoomScale="145" zoomScaleNormal="145" workbookViewId="0">
      <pane ySplit="2" topLeftCell="A3" activePane="bottomLeft" state="frozen"/>
      <selection pane="bottomLeft" activeCell="F7" sqref="F7"/>
    </sheetView>
  </sheetViews>
  <sheetFormatPr defaultColWidth="9" defaultRowHeight="14.4"/>
  <cols>
    <col min="1" max="1" width="12.6640625" customWidth="1"/>
    <col min="2" max="2" width="8.44140625" customWidth="1"/>
    <col min="3" max="3" width="11.109375" customWidth="1"/>
    <col min="4" max="4" width="12.109375" customWidth="1"/>
    <col min="5" max="5" width="22.88671875" customWidth="1"/>
    <col min="6" max="6" width="50" customWidth="1"/>
    <col min="7" max="7" width="24.6640625" customWidth="1"/>
    <col min="8" max="8" width="19.109375" customWidth="1"/>
    <col min="9" max="9" width="17.5546875" customWidth="1"/>
  </cols>
  <sheetData>
    <row r="1" spans="1:15" s="8" customFormat="1" ht="36" customHeight="1">
      <c r="A1" s="205" t="s">
        <v>389</v>
      </c>
      <c r="B1" s="203"/>
      <c r="C1" s="203"/>
      <c r="D1" s="203"/>
      <c r="E1" s="203"/>
      <c r="F1" s="203"/>
      <c r="G1" s="203"/>
      <c r="H1" s="205" t="s">
        <v>389</v>
      </c>
      <c r="I1" s="203"/>
      <c r="J1" s="203"/>
      <c r="K1" s="203"/>
      <c r="L1" s="203"/>
      <c r="M1" s="203"/>
      <c r="N1" s="203"/>
      <c r="O1" s="203"/>
    </row>
    <row r="2" spans="1:15" ht="11.1" customHeight="1"/>
    <row r="3" spans="1:15" s="8" customFormat="1" ht="21" customHeight="1">
      <c r="A3" s="206" t="s">
        <v>390</v>
      </c>
      <c r="B3" s="206"/>
      <c r="C3" s="206"/>
      <c r="D3" s="206"/>
      <c r="E3" s="206"/>
      <c r="F3" s="206"/>
      <c r="G3" s="206"/>
      <c r="H3" s="206" t="s">
        <v>390</v>
      </c>
      <c r="I3" s="206"/>
      <c r="J3" s="206"/>
      <c r="K3" s="206"/>
      <c r="L3" s="206"/>
      <c r="M3" s="206"/>
      <c r="N3" s="206"/>
      <c r="O3" s="206"/>
    </row>
    <row r="4" spans="1:15" ht="6.9" customHeight="1"/>
    <row r="5" spans="1:15" s="9" customFormat="1" ht="19.5" customHeight="1">
      <c r="G5"/>
      <c r="H5"/>
      <c r="I5"/>
    </row>
    <row r="6" spans="1:15" s="47" customFormat="1" ht="21" customHeight="1">
      <c r="A6" s="11" t="s">
        <v>71</v>
      </c>
      <c r="B6" s="238" t="s">
        <v>391</v>
      </c>
      <c r="C6" s="238"/>
      <c r="D6" s="12" t="s">
        <v>73</v>
      </c>
      <c r="E6" s="24" t="s">
        <v>74</v>
      </c>
      <c r="F6" s="24" t="s">
        <v>75</v>
      </c>
      <c r="I6" s="239" t="s">
        <v>392</v>
      </c>
      <c r="J6" s="239"/>
      <c r="K6" s="239"/>
      <c r="L6" s="50"/>
      <c r="M6" s="50"/>
      <c r="N6" s="50"/>
      <c r="O6" s="50"/>
    </row>
    <row r="7" spans="1:15" ht="36">
      <c r="A7" s="13" t="s">
        <v>393</v>
      </c>
      <c r="B7" s="240">
        <v>0.3</v>
      </c>
      <c r="C7" s="241"/>
      <c r="D7" s="14">
        <v>0.33</v>
      </c>
      <c r="E7" s="25" t="s">
        <v>394</v>
      </c>
      <c r="F7" s="26"/>
    </row>
    <row r="8" spans="1:15" ht="34.799999999999997" customHeight="1">
      <c r="A8" s="13" t="s">
        <v>395</v>
      </c>
      <c r="B8" s="242">
        <v>0.7</v>
      </c>
      <c r="C8" s="241"/>
      <c r="D8" s="15">
        <v>0.67</v>
      </c>
      <c r="E8" s="25" t="s">
        <v>396</v>
      </c>
      <c r="F8" s="26"/>
    </row>
    <row r="9" spans="1:15" s="10" customFormat="1" ht="15.6">
      <c r="A9"/>
      <c r="B9"/>
      <c r="C9"/>
      <c r="D9"/>
      <c r="E9"/>
      <c r="F9"/>
      <c r="G9" s="1"/>
      <c r="H9" s="1"/>
      <c r="I9"/>
      <c r="J9"/>
      <c r="K9"/>
      <c r="L9"/>
      <c r="M9"/>
      <c r="N9"/>
      <c r="O9"/>
    </row>
    <row r="10" spans="1:15" s="10" customFormat="1" ht="17.100000000000001" customHeight="1">
      <c r="A10" s="38" t="s">
        <v>84</v>
      </c>
      <c r="B10" s="39"/>
    </row>
    <row r="11" spans="1:15" s="10" customFormat="1" ht="17.100000000000001" customHeight="1">
      <c r="A11" s="38" t="s">
        <v>85</v>
      </c>
      <c r="B11" s="39"/>
    </row>
    <row r="12" spans="1:15" ht="17.100000000000001" customHeight="1">
      <c r="A12" s="38" t="s">
        <v>86</v>
      </c>
      <c r="B12" s="39">
        <v>1</v>
      </c>
      <c r="C12" s="10"/>
      <c r="D12" s="10"/>
      <c r="E12" s="10"/>
      <c r="F12" s="10"/>
      <c r="I12" s="10"/>
      <c r="J12" s="10"/>
      <c r="K12" s="10"/>
      <c r="L12" s="10"/>
      <c r="M12" s="10"/>
      <c r="N12" s="10"/>
      <c r="O12" s="10"/>
    </row>
    <row r="13" spans="1:15" ht="17.100000000000001" customHeight="1"/>
    <row r="14" spans="1:15" ht="24.6" customHeight="1"/>
    <row r="15" spans="1:15" ht="24.6" customHeight="1"/>
    <row r="16" spans="1:15" ht="24.6" customHeight="1"/>
    <row r="17" spans="1:22" ht="24.6" customHeight="1"/>
    <row r="18" spans="1:22" ht="24.6" customHeight="1"/>
    <row r="19" spans="1:22" ht="24.6" customHeight="1"/>
    <row r="20" spans="1:22" ht="24.6" customHeight="1"/>
    <row r="21" spans="1:22" ht="24.6" customHeight="1"/>
    <row r="22" spans="1:22" ht="24.6" customHeight="1"/>
    <row r="23" spans="1:22" ht="137.4" customHeight="1"/>
    <row r="24" spans="1:22" ht="9" customHeight="1"/>
    <row r="25" spans="1:22" ht="9" customHeight="1"/>
    <row r="26" spans="1:22" s="9" customFormat="1" ht="24.6" customHeight="1">
      <c r="A26" s="209" t="s">
        <v>87</v>
      </c>
      <c r="B26" s="209"/>
      <c r="C26" s="209"/>
      <c r="D26" s="209"/>
      <c r="E26" s="209"/>
      <c r="F26" s="209"/>
      <c r="G26" s="209"/>
      <c r="H26" s="209" t="s">
        <v>87</v>
      </c>
      <c r="I26" s="209"/>
      <c r="J26" s="209"/>
      <c r="K26" s="209"/>
      <c r="L26" s="209"/>
      <c r="M26" s="209"/>
      <c r="N26" s="209"/>
      <c r="O26" s="209"/>
      <c r="P26"/>
      <c r="Q26"/>
      <c r="R26"/>
      <c r="S26"/>
      <c r="T26"/>
      <c r="U26"/>
      <c r="V26"/>
    </row>
    <row r="27" spans="1:22" ht="8.4" customHeight="1"/>
    <row r="28" spans="1:22" s="48" customFormat="1" ht="33.6" customHeight="1">
      <c r="A28" s="230" t="s">
        <v>166</v>
      </c>
      <c r="B28" s="231"/>
      <c r="C28" s="231"/>
      <c r="D28" s="231"/>
      <c r="E28" s="29"/>
      <c r="F28"/>
      <c r="G28"/>
      <c r="H28"/>
      <c r="I28"/>
    </row>
    <row r="29" spans="1:22" s="49" customFormat="1" ht="41.4">
      <c r="A29" s="18" t="s">
        <v>89</v>
      </c>
      <c r="B29" s="19" t="s">
        <v>90</v>
      </c>
      <c r="C29" s="19" t="s">
        <v>91</v>
      </c>
      <c r="D29" s="19" t="s">
        <v>92</v>
      </c>
      <c r="E29" s="30"/>
      <c r="F29"/>
      <c r="G29"/>
      <c r="H29"/>
      <c r="I29"/>
      <c r="J29" s="48"/>
      <c r="K29" s="48"/>
      <c r="L29" s="48"/>
      <c r="M29" s="48"/>
      <c r="N29" s="48"/>
      <c r="O29" s="48"/>
    </row>
    <row r="30" spans="1:22">
      <c r="A30" s="20" t="s">
        <v>97</v>
      </c>
      <c r="B30" s="21">
        <f t="array" ref="B30:B69">MMULT(DF5map!B2:C41,'DF5'!B7:B8)</f>
        <v>1.5999999999999999</v>
      </c>
      <c r="C30" s="21">
        <f t="array" ref="C30:C69">MMULT(DF5map!B2:C41,'DF5'!D7:D8)</f>
        <v>1.6600000000000001</v>
      </c>
      <c r="D30" s="22">
        <f t="shared" ref="D30:D69" si="0">IFERROR(MROUND((100*B30/C30),5)-100,0)</f>
        <v>-5</v>
      </c>
      <c r="E30" s="31"/>
    </row>
    <row r="31" spans="1:22">
      <c r="A31" s="20" t="s">
        <v>98</v>
      </c>
      <c r="B31" s="21">
        <v>1</v>
      </c>
      <c r="C31" s="21">
        <v>1</v>
      </c>
      <c r="D31" s="22">
        <f t="shared" si="0"/>
        <v>0</v>
      </c>
      <c r="E31" s="31"/>
      <c r="K31" s="32"/>
    </row>
    <row r="32" spans="1:22">
      <c r="A32" s="20" t="s">
        <v>99</v>
      </c>
      <c r="B32" s="21">
        <v>1.9</v>
      </c>
      <c r="C32" s="21">
        <v>1.9900000000000002</v>
      </c>
      <c r="D32" s="22">
        <f t="shared" si="0"/>
        <v>-5</v>
      </c>
      <c r="E32" s="31"/>
    </row>
    <row r="33" spans="1:5">
      <c r="A33" s="20" t="s">
        <v>100</v>
      </c>
      <c r="B33" s="21">
        <v>1</v>
      </c>
      <c r="C33" s="21">
        <v>1</v>
      </c>
      <c r="D33" s="22">
        <f t="shared" si="0"/>
        <v>0</v>
      </c>
      <c r="E33" s="31"/>
    </row>
    <row r="34" spans="1:5">
      <c r="A34" s="20" t="s">
        <v>101</v>
      </c>
      <c r="B34" s="21">
        <v>1.2999999999999998</v>
      </c>
      <c r="C34" s="21">
        <v>1.33</v>
      </c>
      <c r="D34" s="22">
        <f t="shared" si="0"/>
        <v>0</v>
      </c>
      <c r="E34" s="31"/>
    </row>
    <row r="35" spans="1:5">
      <c r="A35" s="23" t="s">
        <v>102</v>
      </c>
      <c r="B35" s="21">
        <v>1.5999999999999999</v>
      </c>
      <c r="C35" s="21">
        <v>1.6600000000000001</v>
      </c>
      <c r="D35" s="22">
        <f t="shared" si="0"/>
        <v>-5</v>
      </c>
      <c r="E35" s="31"/>
    </row>
    <row r="36" spans="1:5">
      <c r="A36" s="23" t="s">
        <v>103</v>
      </c>
      <c r="B36" s="21">
        <v>1</v>
      </c>
      <c r="C36" s="21">
        <v>1</v>
      </c>
      <c r="D36" s="22">
        <f t="shared" si="0"/>
        <v>0</v>
      </c>
      <c r="E36" s="31"/>
    </row>
    <row r="37" spans="1:5">
      <c r="A37" s="23" t="s">
        <v>104</v>
      </c>
      <c r="B37" s="21">
        <v>1.5999999999999999</v>
      </c>
      <c r="C37" s="21">
        <v>1.6600000000000001</v>
      </c>
      <c r="D37" s="22">
        <f t="shared" si="0"/>
        <v>-5</v>
      </c>
      <c r="E37" s="31"/>
    </row>
    <row r="38" spans="1:5">
      <c r="A38" s="23" t="s">
        <v>105</v>
      </c>
      <c r="B38" s="21">
        <v>1</v>
      </c>
      <c r="C38" s="21">
        <v>1</v>
      </c>
      <c r="D38" s="22">
        <f t="shared" si="0"/>
        <v>0</v>
      </c>
      <c r="E38" s="31"/>
    </row>
    <row r="39" spans="1:5">
      <c r="A39" s="23" t="s">
        <v>106</v>
      </c>
      <c r="B39" s="21">
        <v>1</v>
      </c>
      <c r="C39" s="21">
        <v>1</v>
      </c>
      <c r="D39" s="22">
        <f t="shared" si="0"/>
        <v>0</v>
      </c>
      <c r="E39" s="31"/>
    </row>
    <row r="40" spans="1:5">
      <c r="A40" s="23" t="s">
        <v>107</v>
      </c>
      <c r="B40" s="21">
        <v>1</v>
      </c>
      <c r="C40" s="21">
        <v>1</v>
      </c>
      <c r="D40" s="22">
        <f t="shared" si="0"/>
        <v>0</v>
      </c>
      <c r="E40" s="31"/>
    </row>
    <row r="41" spans="1:5">
      <c r="A41" s="23" t="s">
        <v>108</v>
      </c>
      <c r="B41" s="21">
        <v>1.2999999999999998</v>
      </c>
      <c r="C41" s="21">
        <v>1.33</v>
      </c>
      <c r="D41" s="22">
        <f t="shared" si="0"/>
        <v>0</v>
      </c>
      <c r="E41" s="31"/>
    </row>
    <row r="42" spans="1:5">
      <c r="A42" s="23" t="s">
        <v>109</v>
      </c>
      <c r="B42" s="21">
        <v>1</v>
      </c>
      <c r="C42" s="21">
        <v>1</v>
      </c>
      <c r="D42" s="22">
        <f t="shared" si="0"/>
        <v>0</v>
      </c>
      <c r="E42" s="31"/>
    </row>
    <row r="43" spans="1:5">
      <c r="A43" s="23" t="s">
        <v>110</v>
      </c>
      <c r="B43" s="21">
        <v>1.2999999999999998</v>
      </c>
      <c r="C43" s="21">
        <v>1.33</v>
      </c>
      <c r="D43" s="22">
        <f t="shared" si="0"/>
        <v>0</v>
      </c>
      <c r="E43" s="31"/>
    </row>
    <row r="44" spans="1:5">
      <c r="A44" s="23" t="s">
        <v>111</v>
      </c>
      <c r="B44" s="21">
        <v>1.5999999999999999</v>
      </c>
      <c r="C44" s="21">
        <v>1.6600000000000001</v>
      </c>
      <c r="D44" s="22">
        <f t="shared" si="0"/>
        <v>-5</v>
      </c>
      <c r="E44" s="31"/>
    </row>
    <row r="45" spans="1:5">
      <c r="A45" s="23" t="s">
        <v>112</v>
      </c>
      <c r="B45" s="21">
        <v>1.2999999999999998</v>
      </c>
      <c r="C45" s="21">
        <v>1.33</v>
      </c>
      <c r="D45" s="22">
        <f t="shared" si="0"/>
        <v>0</v>
      </c>
      <c r="E45" s="31"/>
    </row>
    <row r="46" spans="1:5">
      <c r="A46" s="23" t="s">
        <v>113</v>
      </c>
      <c r="B46" s="21">
        <v>1.9</v>
      </c>
      <c r="C46" s="21">
        <v>1.9900000000000002</v>
      </c>
      <c r="D46" s="22">
        <f t="shared" si="0"/>
        <v>-5</v>
      </c>
      <c r="E46" s="31"/>
    </row>
    <row r="47" spans="1:5">
      <c r="A47" s="23" t="s">
        <v>114</v>
      </c>
      <c r="B47" s="21">
        <v>1.9</v>
      </c>
      <c r="C47" s="21">
        <v>1.9900000000000002</v>
      </c>
      <c r="D47" s="22">
        <f t="shared" si="0"/>
        <v>-5</v>
      </c>
      <c r="E47" s="31"/>
    </row>
    <row r="48" spans="1:5">
      <c r="A48" s="23" t="s">
        <v>115</v>
      </c>
      <c r="B48" s="21">
        <v>1.5999999999999999</v>
      </c>
      <c r="C48" s="21">
        <v>1.6600000000000001</v>
      </c>
      <c r="D48" s="22">
        <f t="shared" si="0"/>
        <v>-5</v>
      </c>
      <c r="E48" s="31"/>
    </row>
    <row r="49" spans="1:5">
      <c r="A49" s="20" t="s">
        <v>116</v>
      </c>
      <c r="B49" s="21">
        <v>1</v>
      </c>
      <c r="C49" s="21">
        <v>1</v>
      </c>
      <c r="D49" s="22">
        <f t="shared" si="0"/>
        <v>0</v>
      </c>
      <c r="E49" s="31"/>
    </row>
    <row r="50" spans="1:5">
      <c r="A50" s="20" t="s">
        <v>117</v>
      </c>
      <c r="B50" s="21">
        <v>1</v>
      </c>
      <c r="C50" s="21">
        <v>1</v>
      </c>
      <c r="D50" s="22">
        <f t="shared" si="0"/>
        <v>0</v>
      </c>
      <c r="E50" s="31"/>
    </row>
    <row r="51" spans="1:5">
      <c r="A51" s="20" t="s">
        <v>118</v>
      </c>
      <c r="B51" s="21">
        <v>1</v>
      </c>
      <c r="C51" s="21">
        <v>1</v>
      </c>
      <c r="D51" s="22">
        <f t="shared" si="0"/>
        <v>0</v>
      </c>
      <c r="E51" s="31"/>
    </row>
    <row r="52" spans="1:5">
      <c r="A52" s="20" t="s">
        <v>119</v>
      </c>
      <c r="B52" s="21">
        <v>1.2999999999999998</v>
      </c>
      <c r="C52" s="21">
        <v>1.33</v>
      </c>
      <c r="D52" s="22">
        <f t="shared" si="0"/>
        <v>0</v>
      </c>
      <c r="E52" s="31"/>
    </row>
    <row r="53" spans="1:5">
      <c r="A53" s="20" t="s">
        <v>120</v>
      </c>
      <c r="B53" s="21">
        <v>1</v>
      </c>
      <c r="C53" s="21">
        <v>1</v>
      </c>
      <c r="D53" s="22">
        <f t="shared" si="0"/>
        <v>0</v>
      </c>
      <c r="E53" s="31"/>
    </row>
    <row r="54" spans="1:5">
      <c r="A54" s="20" t="s">
        <v>121</v>
      </c>
      <c r="B54" s="21">
        <v>1.5999999999999999</v>
      </c>
      <c r="C54" s="21">
        <v>1.6600000000000001</v>
      </c>
      <c r="D54" s="22">
        <f t="shared" si="0"/>
        <v>-5</v>
      </c>
      <c r="E54" s="31"/>
    </row>
    <row r="55" spans="1:5">
      <c r="A55" s="20" t="s">
        <v>122</v>
      </c>
      <c r="B55" s="21">
        <v>1</v>
      </c>
      <c r="C55" s="21">
        <v>1</v>
      </c>
      <c r="D55" s="22">
        <f t="shared" si="0"/>
        <v>0</v>
      </c>
      <c r="E55" s="31"/>
    </row>
    <row r="56" spans="1:5">
      <c r="A56" s="20" t="s">
        <v>123</v>
      </c>
      <c r="B56" s="21">
        <v>1</v>
      </c>
      <c r="C56" s="21">
        <v>1</v>
      </c>
      <c r="D56" s="22">
        <f t="shared" si="0"/>
        <v>0</v>
      </c>
      <c r="E56" s="31"/>
    </row>
    <row r="57" spans="1:5">
      <c r="A57" s="20" t="s">
        <v>124</v>
      </c>
      <c r="B57" s="21">
        <v>1</v>
      </c>
      <c r="C57" s="21">
        <v>1</v>
      </c>
      <c r="D57" s="22">
        <f t="shared" si="0"/>
        <v>0</v>
      </c>
      <c r="E57" s="31"/>
    </row>
    <row r="58" spans="1:5">
      <c r="A58" s="20" t="s">
        <v>125</v>
      </c>
      <c r="B58" s="21">
        <v>1.5999999999999999</v>
      </c>
      <c r="C58" s="21">
        <v>1.6600000000000001</v>
      </c>
      <c r="D58" s="22">
        <f t="shared" si="0"/>
        <v>-5</v>
      </c>
      <c r="E58" s="31"/>
    </row>
    <row r="59" spans="1:5">
      <c r="A59" s="20" t="s">
        <v>126</v>
      </c>
      <c r="B59" s="21">
        <v>1</v>
      </c>
      <c r="C59" s="21">
        <v>1</v>
      </c>
      <c r="D59" s="22">
        <f t="shared" si="0"/>
        <v>0</v>
      </c>
      <c r="E59" s="31"/>
    </row>
    <row r="60" spans="1:5">
      <c r="A60" s="23" t="s">
        <v>127</v>
      </c>
      <c r="B60" s="21">
        <v>1</v>
      </c>
      <c r="C60" s="21">
        <v>1</v>
      </c>
      <c r="D60" s="22">
        <f t="shared" si="0"/>
        <v>0</v>
      </c>
      <c r="E60" s="31"/>
    </row>
    <row r="61" spans="1:5">
      <c r="A61" s="23" t="s">
        <v>128</v>
      </c>
      <c r="B61" s="21">
        <v>1.5999999999999999</v>
      </c>
      <c r="C61" s="21">
        <v>1.6600000000000001</v>
      </c>
      <c r="D61" s="22">
        <f t="shared" si="0"/>
        <v>-5</v>
      </c>
      <c r="E61" s="31"/>
    </row>
    <row r="62" spans="1:5">
      <c r="A62" s="23" t="s">
        <v>129</v>
      </c>
      <c r="B62" s="21">
        <v>1.2999999999999998</v>
      </c>
      <c r="C62" s="21">
        <v>1.33</v>
      </c>
      <c r="D62" s="22">
        <f t="shared" si="0"/>
        <v>0</v>
      </c>
      <c r="E62" s="31"/>
    </row>
    <row r="63" spans="1:5">
      <c r="A63" s="23" t="s">
        <v>130</v>
      </c>
      <c r="B63" s="21">
        <v>1.9</v>
      </c>
      <c r="C63" s="21">
        <v>1.9900000000000002</v>
      </c>
      <c r="D63" s="22">
        <f t="shared" si="0"/>
        <v>-5</v>
      </c>
      <c r="E63" s="31"/>
    </row>
    <row r="64" spans="1:5">
      <c r="A64" s="23" t="s">
        <v>131</v>
      </c>
      <c r="B64" s="21">
        <v>1.5999999999999999</v>
      </c>
      <c r="C64" s="21">
        <v>1.6600000000000001</v>
      </c>
      <c r="D64" s="22">
        <f t="shared" si="0"/>
        <v>-5</v>
      </c>
      <c r="E64" s="31"/>
    </row>
    <row r="65" spans="1:5">
      <c r="A65" s="23" t="s">
        <v>132</v>
      </c>
      <c r="B65" s="21">
        <v>1.5999999999999999</v>
      </c>
      <c r="C65" s="21">
        <v>1.6600000000000001</v>
      </c>
      <c r="D65" s="22">
        <f t="shared" si="0"/>
        <v>-5</v>
      </c>
      <c r="E65" s="31"/>
    </row>
    <row r="66" spans="1:5">
      <c r="A66" s="20" t="s">
        <v>133</v>
      </c>
      <c r="B66" s="21">
        <v>1.5999999999999999</v>
      </c>
      <c r="C66" s="21">
        <v>1.6600000000000001</v>
      </c>
      <c r="D66" s="22">
        <f t="shared" si="0"/>
        <v>-5</v>
      </c>
      <c r="E66" s="31"/>
    </row>
    <row r="67" spans="1:5">
      <c r="A67" s="20" t="s">
        <v>134</v>
      </c>
      <c r="B67" s="21">
        <v>1.2999999999999998</v>
      </c>
      <c r="C67" s="21">
        <v>1.33</v>
      </c>
      <c r="D67" s="22">
        <f t="shared" si="0"/>
        <v>0</v>
      </c>
      <c r="E67" s="31"/>
    </row>
    <row r="68" spans="1:5">
      <c r="A68" s="20" t="s">
        <v>135</v>
      </c>
      <c r="B68" s="21">
        <v>1.5999999999999999</v>
      </c>
      <c r="C68" s="21">
        <v>1.6600000000000001</v>
      </c>
      <c r="D68" s="22">
        <f t="shared" si="0"/>
        <v>-5</v>
      </c>
      <c r="E68" s="31"/>
    </row>
    <row r="69" spans="1:5">
      <c r="A69" s="20" t="s">
        <v>136</v>
      </c>
      <c r="B69" s="21">
        <v>1.5999999999999999</v>
      </c>
      <c r="C69" s="21">
        <v>1.6600000000000001</v>
      </c>
      <c r="D69" s="22">
        <f t="shared" si="0"/>
        <v>-5</v>
      </c>
      <c r="E69" s="31"/>
    </row>
  </sheetData>
  <mergeCells count="11">
    <mergeCell ref="B7:C7"/>
    <mergeCell ref="B8:C8"/>
    <mergeCell ref="A26:G26"/>
    <mergeCell ref="H26:O26"/>
    <mergeCell ref="A28:D28"/>
    <mergeCell ref="A1:G1"/>
    <mergeCell ref="H1:O1"/>
    <mergeCell ref="A3:G3"/>
    <mergeCell ref="H3:O3"/>
    <mergeCell ref="B6:C6"/>
    <mergeCell ref="I6:K6"/>
  </mergeCells>
  <pageMargins left="0.25" right="0.25" top="0.75" bottom="0.75" header="0.3" footer="0.3"/>
  <pageSetup paperSize="5" scale="94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rowBreaks count="1" manualBreakCount="1">
    <brk id="24" max="16383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 tint="-0.499984740745262"/>
    <pageSetUpPr fitToPage="1"/>
  </sheetPr>
  <dimension ref="A1:C41"/>
  <sheetViews>
    <sheetView showGridLines="0" zoomScale="85" zoomScaleNormal="85" workbookViewId="0">
      <pane ySplit="1" topLeftCell="A2" activePane="bottomLeft" state="frozen"/>
      <selection pane="bottomLeft" activeCell="A2" sqref="A2"/>
    </sheetView>
  </sheetViews>
  <sheetFormatPr defaultColWidth="9" defaultRowHeight="14.4"/>
  <cols>
    <col min="2" max="3" width="13.88671875" style="32" customWidth="1" collapsed="1"/>
  </cols>
  <sheetData>
    <row r="1" spans="1:3" ht="21">
      <c r="A1" s="3" t="s">
        <v>397</v>
      </c>
      <c r="B1" s="4" t="s">
        <v>393</v>
      </c>
      <c r="C1" s="4" t="s">
        <v>395</v>
      </c>
    </row>
    <row r="2" spans="1:3">
      <c r="A2" s="5" t="s">
        <v>97</v>
      </c>
      <c r="B2" s="6">
        <v>3</v>
      </c>
      <c r="C2" s="6">
        <v>1</v>
      </c>
    </row>
    <row r="3" spans="1:3">
      <c r="A3" s="5" t="s">
        <v>98</v>
      </c>
      <c r="B3" s="6">
        <v>1</v>
      </c>
      <c r="C3" s="6">
        <v>1</v>
      </c>
    </row>
    <row r="4" spans="1:3">
      <c r="A4" s="5" t="s">
        <v>99</v>
      </c>
      <c r="B4" s="6">
        <v>4</v>
      </c>
      <c r="C4" s="6">
        <v>1</v>
      </c>
    </row>
    <row r="5" spans="1:3">
      <c r="A5" s="5" t="s">
        <v>100</v>
      </c>
      <c r="B5" s="6">
        <v>1</v>
      </c>
      <c r="C5" s="6">
        <v>1</v>
      </c>
    </row>
    <row r="6" spans="1:3">
      <c r="A6" s="5" t="s">
        <v>101</v>
      </c>
      <c r="B6" s="6">
        <v>2</v>
      </c>
      <c r="C6" s="6">
        <v>1</v>
      </c>
    </row>
    <row r="7" spans="1:3">
      <c r="A7" s="7" t="s">
        <v>102</v>
      </c>
      <c r="B7" s="6">
        <v>3</v>
      </c>
      <c r="C7" s="6">
        <v>1</v>
      </c>
    </row>
    <row r="8" spans="1:3">
      <c r="A8" s="7" t="s">
        <v>103</v>
      </c>
      <c r="B8" s="6">
        <v>1</v>
      </c>
      <c r="C8" s="6">
        <v>1</v>
      </c>
    </row>
    <row r="9" spans="1:3">
      <c r="A9" s="7" t="s">
        <v>104</v>
      </c>
      <c r="B9" s="6">
        <v>3</v>
      </c>
      <c r="C9" s="6">
        <v>1</v>
      </c>
    </row>
    <row r="10" spans="1:3">
      <c r="A10" s="7" t="s">
        <v>105</v>
      </c>
      <c r="B10" s="6">
        <v>1</v>
      </c>
      <c r="C10" s="6">
        <v>1</v>
      </c>
    </row>
    <row r="11" spans="1:3">
      <c r="A11" s="7" t="s">
        <v>106</v>
      </c>
      <c r="B11" s="6">
        <v>1</v>
      </c>
      <c r="C11" s="6">
        <v>1</v>
      </c>
    </row>
    <row r="12" spans="1:3">
      <c r="A12" s="7" t="s">
        <v>107</v>
      </c>
      <c r="B12" s="6">
        <v>1</v>
      </c>
      <c r="C12" s="6">
        <v>1</v>
      </c>
    </row>
    <row r="13" spans="1:3">
      <c r="A13" s="7" t="s">
        <v>108</v>
      </c>
      <c r="B13" s="6">
        <v>2</v>
      </c>
      <c r="C13" s="6">
        <v>1</v>
      </c>
    </row>
    <row r="14" spans="1:3">
      <c r="A14" s="7" t="s">
        <v>109</v>
      </c>
      <c r="B14" s="6">
        <v>1</v>
      </c>
      <c r="C14" s="6">
        <v>1</v>
      </c>
    </row>
    <row r="15" spans="1:3">
      <c r="A15" s="7" t="s">
        <v>110</v>
      </c>
      <c r="B15" s="6">
        <v>2</v>
      </c>
      <c r="C15" s="6">
        <v>1</v>
      </c>
    </row>
    <row r="16" spans="1:3">
      <c r="A16" s="7" t="s">
        <v>111</v>
      </c>
      <c r="B16" s="6">
        <v>3</v>
      </c>
      <c r="C16" s="6">
        <v>1</v>
      </c>
    </row>
    <row r="17" spans="1:3">
      <c r="A17" s="7" t="s">
        <v>112</v>
      </c>
      <c r="B17" s="6">
        <v>2</v>
      </c>
      <c r="C17" s="6">
        <v>1</v>
      </c>
    </row>
    <row r="18" spans="1:3">
      <c r="A18" s="7" t="s">
        <v>113</v>
      </c>
      <c r="B18" s="6">
        <v>4</v>
      </c>
      <c r="C18" s="6">
        <v>1</v>
      </c>
    </row>
    <row r="19" spans="1:3">
      <c r="A19" s="7" t="s">
        <v>114</v>
      </c>
      <c r="B19" s="6">
        <v>4</v>
      </c>
      <c r="C19" s="6">
        <v>1</v>
      </c>
    </row>
    <row r="20" spans="1:3">
      <c r="A20" s="7" t="s">
        <v>115</v>
      </c>
      <c r="B20" s="6">
        <v>3</v>
      </c>
      <c r="C20" s="6">
        <v>1</v>
      </c>
    </row>
    <row r="21" spans="1:3">
      <c r="A21" s="5" t="s">
        <v>116</v>
      </c>
      <c r="B21" s="6">
        <v>1</v>
      </c>
      <c r="C21" s="6">
        <v>1</v>
      </c>
    </row>
    <row r="22" spans="1:3">
      <c r="A22" s="5" t="s">
        <v>117</v>
      </c>
      <c r="B22" s="6">
        <v>1</v>
      </c>
      <c r="C22" s="6">
        <v>1</v>
      </c>
    </row>
    <row r="23" spans="1:3">
      <c r="A23" s="5" t="s">
        <v>118</v>
      </c>
      <c r="B23" s="6">
        <v>1</v>
      </c>
      <c r="C23" s="6">
        <v>1</v>
      </c>
    </row>
    <row r="24" spans="1:3">
      <c r="A24" s="5" t="s">
        <v>119</v>
      </c>
      <c r="B24" s="6">
        <v>2</v>
      </c>
      <c r="C24" s="6">
        <v>1</v>
      </c>
    </row>
    <row r="25" spans="1:3">
      <c r="A25" s="5" t="s">
        <v>120</v>
      </c>
      <c r="B25" s="6">
        <v>1</v>
      </c>
      <c r="C25" s="6">
        <v>1</v>
      </c>
    </row>
    <row r="26" spans="1:3">
      <c r="A26" s="5" t="s">
        <v>121</v>
      </c>
      <c r="B26" s="6">
        <v>3</v>
      </c>
      <c r="C26" s="6">
        <v>1</v>
      </c>
    </row>
    <row r="27" spans="1:3">
      <c r="A27" s="5" t="s">
        <v>122</v>
      </c>
      <c r="B27" s="6">
        <v>1</v>
      </c>
      <c r="C27" s="6">
        <v>1</v>
      </c>
    </row>
    <row r="28" spans="1:3">
      <c r="A28" s="5" t="s">
        <v>123</v>
      </c>
      <c r="B28" s="6">
        <v>1</v>
      </c>
      <c r="C28" s="6">
        <v>1</v>
      </c>
    </row>
    <row r="29" spans="1:3">
      <c r="A29" s="5" t="s">
        <v>124</v>
      </c>
      <c r="B29" s="6">
        <v>1</v>
      </c>
      <c r="C29" s="6">
        <v>1</v>
      </c>
    </row>
    <row r="30" spans="1:3">
      <c r="A30" s="5" t="s">
        <v>125</v>
      </c>
      <c r="B30" s="6">
        <v>3</v>
      </c>
      <c r="C30" s="6">
        <v>1</v>
      </c>
    </row>
    <row r="31" spans="1:3">
      <c r="A31" s="5" t="s">
        <v>126</v>
      </c>
      <c r="B31" s="6">
        <v>1</v>
      </c>
      <c r="C31" s="6">
        <v>1</v>
      </c>
    </row>
    <row r="32" spans="1:3">
      <c r="A32" s="7" t="s">
        <v>127</v>
      </c>
      <c r="B32" s="6">
        <v>1</v>
      </c>
      <c r="C32" s="6">
        <v>1</v>
      </c>
    </row>
    <row r="33" spans="1:3">
      <c r="A33" s="7" t="s">
        <v>128</v>
      </c>
      <c r="B33" s="6">
        <v>3</v>
      </c>
      <c r="C33" s="6">
        <v>1</v>
      </c>
    </row>
    <row r="34" spans="1:3">
      <c r="A34" s="7" t="s">
        <v>129</v>
      </c>
      <c r="B34" s="6">
        <v>2</v>
      </c>
      <c r="C34" s="6">
        <v>1</v>
      </c>
    </row>
    <row r="35" spans="1:3">
      <c r="A35" s="7" t="s">
        <v>130</v>
      </c>
      <c r="B35" s="6">
        <v>4</v>
      </c>
      <c r="C35" s="6">
        <v>1</v>
      </c>
    </row>
    <row r="36" spans="1:3">
      <c r="A36" s="7" t="s">
        <v>131</v>
      </c>
      <c r="B36" s="6">
        <v>3</v>
      </c>
      <c r="C36" s="6">
        <v>1</v>
      </c>
    </row>
    <row r="37" spans="1:3">
      <c r="A37" s="7" t="s">
        <v>132</v>
      </c>
      <c r="B37" s="6">
        <v>3</v>
      </c>
      <c r="C37" s="6">
        <v>1</v>
      </c>
    </row>
    <row r="38" spans="1:3">
      <c r="A38" s="5" t="s">
        <v>133</v>
      </c>
      <c r="B38" s="6">
        <v>3</v>
      </c>
      <c r="C38" s="6">
        <v>1</v>
      </c>
    </row>
    <row r="39" spans="1:3">
      <c r="A39" s="5" t="s">
        <v>134</v>
      </c>
      <c r="B39" s="6">
        <v>2</v>
      </c>
      <c r="C39" s="6">
        <v>1</v>
      </c>
    </row>
    <row r="40" spans="1:3">
      <c r="A40" s="5" t="s">
        <v>135</v>
      </c>
      <c r="B40" s="6">
        <v>3</v>
      </c>
      <c r="C40" s="6">
        <v>1</v>
      </c>
    </row>
    <row r="41" spans="1:3">
      <c r="A41" s="5" t="s">
        <v>136</v>
      </c>
      <c r="B41" s="6">
        <v>3</v>
      </c>
      <c r="C41" s="6">
        <v>1</v>
      </c>
    </row>
  </sheetData>
  <conditionalFormatting sqref="B2:C41">
    <cfRule type="cellIs" dxfId="19" priority="1" stopIfTrue="1" operator="greaterThanOrEqual">
      <formula>3</formula>
    </cfRule>
    <cfRule type="cellIs" dxfId="18" priority="2" stopIfTrue="1" operator="greaterThanOrEqual">
      <formula>2</formula>
    </cfRule>
    <cfRule type="cellIs" dxfId="17" priority="3" operator="greaterThanOrEqual">
      <formula>1</formula>
    </cfRule>
  </conditionalFormatting>
  <pageMargins left="0.25" right="0.25" top="0.75" bottom="0.75" header="0.3" footer="0.3"/>
  <pageSetup paperSize="5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-0.499984740745262"/>
    <pageSetUpPr fitToPage="1"/>
  </sheetPr>
  <dimension ref="A1:V69"/>
  <sheetViews>
    <sheetView showGridLines="0" zoomScale="145" zoomScaleNormal="145" workbookViewId="0">
      <pane ySplit="2" topLeftCell="A3" activePane="bottomLeft" state="frozen"/>
      <selection pane="bottomLeft" activeCell="F8" sqref="F8"/>
    </sheetView>
  </sheetViews>
  <sheetFormatPr defaultColWidth="9" defaultRowHeight="14.4"/>
  <cols>
    <col min="1" max="1" width="12.109375" customWidth="1"/>
    <col min="2" max="2" width="7.109375" customWidth="1"/>
    <col min="3" max="3" width="7.6640625" customWidth="1"/>
    <col min="4" max="4" width="10.6640625" customWidth="1"/>
    <col min="5" max="5" width="30.33203125" customWidth="1"/>
    <col min="6" max="6" width="50" customWidth="1"/>
    <col min="7" max="7" width="27.44140625" customWidth="1"/>
    <col min="8" max="8" width="13.44140625" customWidth="1"/>
    <col min="17" max="17" width="11.109375" customWidth="1"/>
  </cols>
  <sheetData>
    <row r="1" spans="1:18" s="8" customFormat="1" ht="32.4" customHeight="1">
      <c r="A1" s="205" t="s">
        <v>398</v>
      </c>
      <c r="B1" s="203"/>
      <c r="C1" s="203"/>
      <c r="D1" s="203"/>
      <c r="E1" s="203"/>
      <c r="F1" s="203"/>
      <c r="G1" s="203"/>
      <c r="H1" s="205" t="s">
        <v>398</v>
      </c>
      <c r="I1" s="203"/>
      <c r="J1" s="203"/>
      <c r="K1" s="203"/>
      <c r="L1" s="203"/>
      <c r="M1" s="203"/>
      <c r="N1" s="203"/>
      <c r="O1" s="203"/>
      <c r="P1" s="203"/>
      <c r="Q1" s="203"/>
    </row>
    <row r="2" spans="1:18" ht="15.9" customHeight="1"/>
    <row r="3" spans="1:18" s="8" customFormat="1" ht="21" customHeight="1">
      <c r="A3" s="206" t="s">
        <v>399</v>
      </c>
      <c r="B3" s="206"/>
      <c r="C3" s="206"/>
      <c r="D3" s="206"/>
      <c r="E3" s="206"/>
      <c r="F3" s="206"/>
      <c r="G3" s="206"/>
      <c r="H3" s="206" t="s">
        <v>399</v>
      </c>
      <c r="I3" s="206"/>
      <c r="J3" s="206"/>
      <c r="K3" s="206"/>
      <c r="L3" s="206"/>
      <c r="M3" s="206"/>
      <c r="N3" s="206"/>
      <c r="O3" s="206"/>
      <c r="P3" s="206"/>
      <c r="Q3" s="206"/>
      <c r="R3"/>
    </row>
    <row r="4" spans="1:18" ht="12" customHeight="1"/>
    <row r="5" spans="1:18" ht="6.9" customHeight="1"/>
    <row r="6" spans="1:18" s="9" customFormat="1" ht="27.9" customHeight="1">
      <c r="A6" s="11" t="s">
        <v>71</v>
      </c>
      <c r="B6" s="243" t="s">
        <v>400</v>
      </c>
      <c r="C6" s="243"/>
      <c r="D6" s="46" t="s">
        <v>73</v>
      </c>
      <c r="E6" s="24" t="s">
        <v>74</v>
      </c>
      <c r="F6" s="24" t="s">
        <v>75</v>
      </c>
      <c r="I6" s="239" t="s">
        <v>392</v>
      </c>
      <c r="J6" s="239"/>
      <c r="K6" s="239"/>
      <c r="L6" s="239"/>
      <c r="M6" s="239"/>
    </row>
    <row r="7" spans="1:18" ht="48">
      <c r="A7" s="13" t="s">
        <v>393</v>
      </c>
      <c r="B7" s="244">
        <v>0.1</v>
      </c>
      <c r="C7" s="245"/>
      <c r="D7" s="14">
        <v>0</v>
      </c>
      <c r="E7" s="25" t="s">
        <v>401</v>
      </c>
      <c r="F7" s="26"/>
    </row>
    <row r="8" spans="1:18" ht="36">
      <c r="A8" s="13" t="s">
        <v>395</v>
      </c>
      <c r="B8" s="244">
        <v>0.75</v>
      </c>
      <c r="C8" s="245"/>
      <c r="D8" s="14">
        <v>1</v>
      </c>
      <c r="E8" s="25" t="s">
        <v>402</v>
      </c>
      <c r="F8" s="26"/>
    </row>
    <row r="9" spans="1:18" ht="36">
      <c r="A9" s="13" t="s">
        <v>403</v>
      </c>
      <c r="B9" s="246">
        <v>0.15</v>
      </c>
      <c r="C9" s="247"/>
      <c r="D9" s="15">
        <v>0</v>
      </c>
      <c r="E9" s="25" t="s">
        <v>404</v>
      </c>
      <c r="F9" s="26"/>
    </row>
    <row r="10" spans="1:18" ht="15.6">
      <c r="F10" s="1"/>
      <c r="G10" s="1"/>
    </row>
    <row r="11" spans="1:18" s="10" customFormat="1" ht="207.9" customHeight="1">
      <c r="A11" s="38" t="s">
        <v>84</v>
      </c>
      <c r="B11" s="39"/>
    </row>
    <row r="12" spans="1:18" s="10" customFormat="1" ht="13.8">
      <c r="A12" s="38" t="s">
        <v>85</v>
      </c>
      <c r="B12" s="39"/>
    </row>
    <row r="13" spans="1:18" s="10" customFormat="1" ht="13.8">
      <c r="A13" s="38"/>
      <c r="B13" s="39"/>
    </row>
    <row r="14" spans="1:18" s="10" customFormat="1" ht="13.8">
      <c r="A14" s="38"/>
      <c r="B14" s="39"/>
    </row>
    <row r="15" spans="1:18" s="10" customFormat="1" ht="13.8">
      <c r="A15" s="38"/>
      <c r="B15" s="39"/>
    </row>
    <row r="16" spans="1:18" s="10" customFormat="1" ht="13.8">
      <c r="A16" s="38"/>
      <c r="B16" s="39"/>
    </row>
    <row r="17" spans="1:22" s="10" customFormat="1" ht="13.8">
      <c r="A17" s="38"/>
      <c r="B17" s="39"/>
    </row>
    <row r="18" spans="1:22" s="10" customFormat="1" ht="13.8">
      <c r="A18" s="38"/>
      <c r="B18" s="39"/>
    </row>
    <row r="19" spans="1:22" s="10" customFormat="1" ht="13.8">
      <c r="A19" s="38"/>
      <c r="B19" s="39"/>
    </row>
    <row r="20" spans="1:22" s="10" customFormat="1" ht="13.8">
      <c r="A20" s="38"/>
      <c r="B20" s="39"/>
    </row>
    <row r="21" spans="1:22" s="10" customFormat="1" ht="13.8">
      <c r="A21" s="38"/>
      <c r="B21" s="39"/>
    </row>
    <row r="22" spans="1:22" s="10" customFormat="1" ht="13.8">
      <c r="A22" s="38"/>
      <c r="B22" s="39"/>
    </row>
    <row r="23" spans="1:22" s="10" customFormat="1" ht="13.8">
      <c r="A23" s="38"/>
      <c r="B23" s="39"/>
    </row>
    <row r="24" spans="1:22" s="10" customFormat="1" ht="13.8">
      <c r="A24" s="38" t="s">
        <v>86</v>
      </c>
      <c r="B24" s="39">
        <v>1</v>
      </c>
    </row>
    <row r="25" spans="1:22" s="10" customFormat="1" ht="13.8">
      <c r="F25" s="27"/>
      <c r="G25" s="28"/>
    </row>
    <row r="26" spans="1:22" s="9" customFormat="1" ht="24.6" customHeight="1">
      <c r="A26" s="209" t="s">
        <v>87</v>
      </c>
      <c r="B26" s="209"/>
      <c r="C26" s="209"/>
      <c r="D26" s="209"/>
      <c r="E26" s="209"/>
      <c r="F26" s="209"/>
      <c r="G26" s="209"/>
      <c r="H26" s="209" t="s">
        <v>87</v>
      </c>
      <c r="I26" s="209"/>
      <c r="J26" s="209"/>
      <c r="K26" s="209"/>
      <c r="L26" s="209"/>
      <c r="M26" s="209"/>
      <c r="N26" s="209"/>
      <c r="O26" s="209"/>
      <c r="P26" s="209"/>
      <c r="Q26" s="209"/>
      <c r="R26"/>
      <c r="S26"/>
      <c r="T26"/>
      <c r="U26"/>
      <c r="V26"/>
    </row>
    <row r="27" spans="1:22" ht="9" customHeight="1"/>
    <row r="28" spans="1:22" s="9" customFormat="1" ht="32.4" customHeight="1">
      <c r="A28" s="230" t="s">
        <v>166</v>
      </c>
      <c r="B28" s="231"/>
      <c r="C28" s="231"/>
      <c r="D28" s="231"/>
      <c r="E28" s="29"/>
      <c r="F28"/>
      <c r="G28"/>
      <c r="H28"/>
    </row>
    <row r="29" spans="1:22" s="9" customFormat="1" ht="45.6" customHeight="1">
      <c r="A29" s="18" t="s">
        <v>89</v>
      </c>
      <c r="B29" s="19" t="s">
        <v>90</v>
      </c>
      <c r="C29" s="19" t="s">
        <v>91</v>
      </c>
      <c r="D29" s="19" t="s">
        <v>92</v>
      </c>
      <c r="E29" s="30"/>
    </row>
    <row r="30" spans="1:22">
      <c r="A30" s="20" t="s">
        <v>97</v>
      </c>
      <c r="B30" s="21">
        <f t="array" ref="B30:B69">MMULT(DF6map!B2:D41,'DF6'!B7:B9)</f>
        <v>1.95</v>
      </c>
      <c r="C30" s="21">
        <f t="array" ref="C30:C69">MMULT(DF6map!B2:D41,'DF6'!D7:D9)</f>
        <v>2</v>
      </c>
      <c r="D30" s="22">
        <f>IFERROR(MROUND((100*B30/C30),5)-100,0)</f>
        <v>0</v>
      </c>
      <c r="E30" s="31"/>
    </row>
    <row r="31" spans="1:22">
      <c r="A31" s="20" t="s">
        <v>98</v>
      </c>
      <c r="B31" s="21">
        <v>1</v>
      </c>
      <c r="C31" s="21">
        <v>1</v>
      </c>
      <c r="D31" s="22">
        <f t="shared" ref="D31:D69" si="0">IFERROR(MROUND((100*B31/C31),5)-100,0)</f>
        <v>0</v>
      </c>
      <c r="E31" s="31"/>
      <c r="J31" s="32"/>
    </row>
    <row r="32" spans="1:22">
      <c r="A32" s="20" t="s">
        <v>99</v>
      </c>
      <c r="B32" s="21">
        <v>2.0499999999999998</v>
      </c>
      <c r="C32" s="21">
        <v>2</v>
      </c>
      <c r="D32" s="22">
        <f t="shared" si="0"/>
        <v>5</v>
      </c>
      <c r="E32" s="31"/>
    </row>
    <row r="33" spans="1:5">
      <c r="A33" s="20" t="s">
        <v>100</v>
      </c>
      <c r="B33" s="21">
        <v>1</v>
      </c>
      <c r="C33" s="21">
        <v>1</v>
      </c>
      <c r="D33" s="22">
        <f t="shared" si="0"/>
        <v>0</v>
      </c>
      <c r="E33" s="31"/>
    </row>
    <row r="34" spans="1:5">
      <c r="A34" s="20" t="s">
        <v>101</v>
      </c>
      <c r="B34" s="21">
        <v>1.05</v>
      </c>
      <c r="C34" s="21">
        <v>1</v>
      </c>
      <c r="D34" s="22">
        <f t="shared" si="0"/>
        <v>5</v>
      </c>
      <c r="E34" s="31"/>
    </row>
    <row r="35" spans="1:5">
      <c r="A35" s="23" t="s">
        <v>102</v>
      </c>
      <c r="B35" s="21">
        <v>1.4749999999999999</v>
      </c>
      <c r="C35" s="21">
        <v>1.5</v>
      </c>
      <c r="D35" s="22">
        <f t="shared" si="0"/>
        <v>0</v>
      </c>
      <c r="E35" s="31"/>
    </row>
    <row r="36" spans="1:5">
      <c r="A36" s="23" t="s">
        <v>103</v>
      </c>
      <c r="B36" s="21">
        <v>1</v>
      </c>
      <c r="C36" s="21">
        <v>1</v>
      </c>
      <c r="D36" s="22">
        <f t="shared" si="0"/>
        <v>0</v>
      </c>
      <c r="E36" s="31"/>
    </row>
    <row r="37" spans="1:5">
      <c r="A37" s="23" t="s">
        <v>104</v>
      </c>
      <c r="B37" s="21">
        <v>1</v>
      </c>
      <c r="C37" s="21">
        <v>1</v>
      </c>
      <c r="D37" s="22">
        <f t="shared" si="0"/>
        <v>0</v>
      </c>
      <c r="E37" s="31"/>
    </row>
    <row r="38" spans="1:5">
      <c r="A38" s="23" t="s">
        <v>105</v>
      </c>
      <c r="B38" s="21">
        <v>1</v>
      </c>
      <c r="C38" s="21">
        <v>1</v>
      </c>
      <c r="D38" s="22">
        <f t="shared" si="0"/>
        <v>0</v>
      </c>
      <c r="E38" s="31"/>
    </row>
    <row r="39" spans="1:5">
      <c r="A39" s="23" t="s">
        <v>106</v>
      </c>
      <c r="B39" s="21">
        <v>1</v>
      </c>
      <c r="C39" s="21">
        <v>1</v>
      </c>
      <c r="D39" s="22">
        <f t="shared" si="0"/>
        <v>0</v>
      </c>
      <c r="E39" s="31"/>
    </row>
    <row r="40" spans="1:5">
      <c r="A40" s="23" t="s">
        <v>107</v>
      </c>
      <c r="B40" s="21">
        <v>1</v>
      </c>
      <c r="C40" s="21">
        <v>1</v>
      </c>
      <c r="D40" s="22">
        <f t="shared" si="0"/>
        <v>0</v>
      </c>
      <c r="E40" s="31"/>
    </row>
    <row r="41" spans="1:5">
      <c r="A41" s="23" t="s">
        <v>108</v>
      </c>
      <c r="B41" s="21">
        <v>1</v>
      </c>
      <c r="C41" s="21">
        <v>1</v>
      </c>
      <c r="D41" s="22">
        <f t="shared" si="0"/>
        <v>0</v>
      </c>
      <c r="E41" s="31"/>
    </row>
    <row r="42" spans="1:5">
      <c r="A42" s="23" t="s">
        <v>109</v>
      </c>
      <c r="B42" s="21">
        <v>1</v>
      </c>
      <c r="C42" s="21">
        <v>1</v>
      </c>
      <c r="D42" s="22">
        <f t="shared" si="0"/>
        <v>0</v>
      </c>
      <c r="E42" s="31"/>
    </row>
    <row r="43" spans="1:5">
      <c r="A43" s="23" t="s">
        <v>110</v>
      </c>
      <c r="B43" s="21">
        <v>1</v>
      </c>
      <c r="C43" s="21">
        <v>1</v>
      </c>
      <c r="D43" s="22">
        <f t="shared" si="0"/>
        <v>0</v>
      </c>
      <c r="E43" s="31"/>
    </row>
    <row r="44" spans="1:5">
      <c r="A44" s="23" t="s">
        <v>111</v>
      </c>
      <c r="B44" s="21">
        <v>1.05</v>
      </c>
      <c r="C44" s="21">
        <v>1</v>
      </c>
      <c r="D44" s="22">
        <f t="shared" si="0"/>
        <v>5</v>
      </c>
      <c r="E44" s="31"/>
    </row>
    <row r="45" spans="1:5">
      <c r="A45" s="23" t="s">
        <v>112</v>
      </c>
      <c r="B45" s="21">
        <v>1</v>
      </c>
      <c r="C45" s="21">
        <v>1</v>
      </c>
      <c r="D45" s="22">
        <f t="shared" si="0"/>
        <v>0</v>
      </c>
      <c r="E45" s="31"/>
    </row>
    <row r="46" spans="1:5">
      <c r="A46" s="23" t="s">
        <v>113</v>
      </c>
      <c r="B46" s="21">
        <v>2.0499999999999998</v>
      </c>
      <c r="C46" s="21">
        <v>2</v>
      </c>
      <c r="D46" s="22">
        <f t="shared" si="0"/>
        <v>5</v>
      </c>
      <c r="E46" s="31"/>
    </row>
    <row r="47" spans="1:5">
      <c r="A47" s="23" t="s">
        <v>114</v>
      </c>
      <c r="B47" s="21">
        <v>1.05</v>
      </c>
      <c r="C47" s="21">
        <v>1</v>
      </c>
      <c r="D47" s="22">
        <f t="shared" si="0"/>
        <v>5</v>
      </c>
      <c r="E47" s="31"/>
    </row>
    <row r="48" spans="1:5">
      <c r="A48" s="23" t="s">
        <v>115</v>
      </c>
      <c r="B48" s="21">
        <v>1.4749999999999999</v>
      </c>
      <c r="C48" s="21">
        <v>1.5</v>
      </c>
      <c r="D48" s="22">
        <f t="shared" si="0"/>
        <v>0</v>
      </c>
      <c r="E48" s="31"/>
    </row>
    <row r="49" spans="1:5">
      <c r="A49" s="20" t="s">
        <v>116</v>
      </c>
      <c r="B49" s="21">
        <v>1</v>
      </c>
      <c r="C49" s="21">
        <v>1</v>
      </c>
      <c r="D49" s="22">
        <f t="shared" si="0"/>
        <v>0</v>
      </c>
      <c r="E49" s="31"/>
    </row>
    <row r="50" spans="1:5">
      <c r="A50" s="20" t="s">
        <v>117</v>
      </c>
      <c r="B50" s="21">
        <v>1</v>
      </c>
      <c r="C50" s="21">
        <v>1</v>
      </c>
      <c r="D50" s="22">
        <f t="shared" si="0"/>
        <v>0</v>
      </c>
      <c r="E50" s="31"/>
    </row>
    <row r="51" spans="1:5">
      <c r="A51" s="20" t="s">
        <v>118</v>
      </c>
      <c r="B51" s="21">
        <v>1</v>
      </c>
      <c r="C51" s="21">
        <v>1</v>
      </c>
      <c r="D51" s="22">
        <f t="shared" si="0"/>
        <v>0</v>
      </c>
      <c r="E51" s="31"/>
    </row>
    <row r="52" spans="1:5">
      <c r="A52" s="20" t="s">
        <v>119</v>
      </c>
      <c r="B52" s="21">
        <v>1</v>
      </c>
      <c r="C52" s="21">
        <v>1</v>
      </c>
      <c r="D52" s="22">
        <f t="shared" si="0"/>
        <v>0</v>
      </c>
      <c r="E52" s="31"/>
    </row>
    <row r="53" spans="1:5">
      <c r="A53" s="20" t="s">
        <v>120</v>
      </c>
      <c r="B53" s="21">
        <v>1</v>
      </c>
      <c r="C53" s="21">
        <v>1</v>
      </c>
      <c r="D53" s="22">
        <f t="shared" si="0"/>
        <v>0</v>
      </c>
      <c r="E53" s="31"/>
    </row>
    <row r="54" spans="1:5">
      <c r="A54" s="20" t="s">
        <v>121</v>
      </c>
      <c r="B54" s="21">
        <v>1</v>
      </c>
      <c r="C54" s="21">
        <v>1</v>
      </c>
      <c r="D54" s="22">
        <f t="shared" si="0"/>
        <v>0</v>
      </c>
      <c r="E54" s="31"/>
    </row>
    <row r="55" spans="1:5">
      <c r="A55" s="20" t="s">
        <v>122</v>
      </c>
      <c r="B55" s="21">
        <v>1</v>
      </c>
      <c r="C55" s="21">
        <v>1</v>
      </c>
      <c r="D55" s="22">
        <f t="shared" si="0"/>
        <v>0</v>
      </c>
      <c r="E55" s="31"/>
    </row>
    <row r="56" spans="1:5">
      <c r="A56" s="20" t="s">
        <v>123</v>
      </c>
      <c r="B56" s="21">
        <v>1</v>
      </c>
      <c r="C56" s="21">
        <v>1</v>
      </c>
      <c r="D56" s="22">
        <f t="shared" si="0"/>
        <v>0</v>
      </c>
      <c r="E56" s="31"/>
    </row>
    <row r="57" spans="1:5">
      <c r="A57" s="20" t="s">
        <v>124</v>
      </c>
      <c r="B57" s="21">
        <v>1</v>
      </c>
      <c r="C57" s="21">
        <v>1</v>
      </c>
      <c r="D57" s="22">
        <f t="shared" si="0"/>
        <v>0</v>
      </c>
      <c r="E57" s="31"/>
    </row>
    <row r="58" spans="1:5">
      <c r="A58" s="20" t="s">
        <v>125</v>
      </c>
      <c r="B58" s="21">
        <v>1</v>
      </c>
      <c r="C58" s="21">
        <v>1</v>
      </c>
      <c r="D58" s="22">
        <f t="shared" si="0"/>
        <v>0</v>
      </c>
      <c r="E58" s="31"/>
    </row>
    <row r="59" spans="1:5">
      <c r="A59" s="20" t="s">
        <v>126</v>
      </c>
      <c r="B59" s="21">
        <v>1</v>
      </c>
      <c r="C59" s="21">
        <v>1</v>
      </c>
      <c r="D59" s="22">
        <f t="shared" si="0"/>
        <v>0</v>
      </c>
      <c r="E59" s="31"/>
    </row>
    <row r="60" spans="1:5">
      <c r="A60" s="23" t="s">
        <v>127</v>
      </c>
      <c r="B60" s="21">
        <v>1</v>
      </c>
      <c r="C60" s="21">
        <v>1</v>
      </c>
      <c r="D60" s="22">
        <f t="shared" si="0"/>
        <v>0</v>
      </c>
      <c r="E60" s="31"/>
    </row>
    <row r="61" spans="1:5">
      <c r="A61" s="23" t="s">
        <v>128</v>
      </c>
      <c r="B61" s="21">
        <v>1</v>
      </c>
      <c r="C61" s="21">
        <v>1</v>
      </c>
      <c r="D61" s="22">
        <f t="shared" si="0"/>
        <v>0</v>
      </c>
      <c r="E61" s="31"/>
    </row>
    <row r="62" spans="1:5">
      <c r="A62" s="23" t="s">
        <v>129</v>
      </c>
      <c r="B62" s="21">
        <v>1</v>
      </c>
      <c r="C62" s="21">
        <v>1</v>
      </c>
      <c r="D62" s="22">
        <f t="shared" si="0"/>
        <v>0</v>
      </c>
      <c r="E62" s="31"/>
    </row>
    <row r="63" spans="1:5">
      <c r="A63" s="23" t="s">
        <v>130</v>
      </c>
      <c r="B63" s="21">
        <v>1.05</v>
      </c>
      <c r="C63" s="21">
        <v>1</v>
      </c>
      <c r="D63" s="22">
        <f t="shared" si="0"/>
        <v>5</v>
      </c>
      <c r="E63" s="31"/>
    </row>
    <row r="64" spans="1:5">
      <c r="A64" s="23" t="s">
        <v>131</v>
      </c>
      <c r="B64" s="21">
        <v>1.0999999999999999</v>
      </c>
      <c r="C64" s="21">
        <v>1</v>
      </c>
      <c r="D64" s="22">
        <f t="shared" si="0"/>
        <v>10</v>
      </c>
      <c r="E64" s="31"/>
    </row>
    <row r="65" spans="1:5">
      <c r="A65" s="23" t="s">
        <v>132</v>
      </c>
      <c r="B65" s="21">
        <v>1</v>
      </c>
      <c r="C65" s="21">
        <v>1</v>
      </c>
      <c r="D65" s="22">
        <f t="shared" si="0"/>
        <v>0</v>
      </c>
      <c r="E65" s="31"/>
    </row>
    <row r="66" spans="1:5">
      <c r="A66" s="20" t="s">
        <v>133</v>
      </c>
      <c r="B66" s="21">
        <v>1</v>
      </c>
      <c r="C66" s="21">
        <v>1</v>
      </c>
      <c r="D66" s="22">
        <f t="shared" si="0"/>
        <v>0</v>
      </c>
      <c r="E66" s="31"/>
    </row>
    <row r="67" spans="1:5">
      <c r="A67" s="20" t="s">
        <v>134</v>
      </c>
      <c r="B67" s="21">
        <v>1</v>
      </c>
      <c r="C67" s="21">
        <v>1</v>
      </c>
      <c r="D67" s="22">
        <f t="shared" si="0"/>
        <v>0</v>
      </c>
      <c r="E67" s="31"/>
    </row>
    <row r="68" spans="1:5">
      <c r="A68" s="20" t="s">
        <v>135</v>
      </c>
      <c r="B68" s="21">
        <v>2.0499999999999998</v>
      </c>
      <c r="C68" s="21">
        <v>2</v>
      </c>
      <c r="D68" s="22">
        <f t="shared" si="0"/>
        <v>5</v>
      </c>
      <c r="E68" s="31"/>
    </row>
    <row r="69" spans="1:5">
      <c r="A69" s="20" t="s">
        <v>136</v>
      </c>
      <c r="B69" s="21">
        <v>2</v>
      </c>
      <c r="C69" s="21">
        <v>2</v>
      </c>
      <c r="D69" s="22">
        <f t="shared" si="0"/>
        <v>0</v>
      </c>
      <c r="E69" s="31"/>
    </row>
  </sheetData>
  <mergeCells count="12">
    <mergeCell ref="A28:D28"/>
    <mergeCell ref="B7:C7"/>
    <mergeCell ref="B8:C8"/>
    <mergeCell ref="B9:C9"/>
    <mergeCell ref="A26:G26"/>
    <mergeCell ref="H26:Q26"/>
    <mergeCell ref="A1:G1"/>
    <mergeCell ref="H1:Q1"/>
    <mergeCell ref="A3:G3"/>
    <mergeCell ref="H3:Q3"/>
    <mergeCell ref="B6:C6"/>
    <mergeCell ref="I6:M6"/>
  </mergeCells>
  <conditionalFormatting sqref="B7:C9">
    <cfRule type="expression" dxfId="16" priority="1">
      <formula>"sum($B$7:$b$9)&lt;&gt;1"</formula>
    </cfRule>
  </conditionalFormatting>
  <pageMargins left="0.25" right="0.25" top="0.75" bottom="0.75" header="0.3" footer="0.3"/>
  <pageSetup paperSize="5" scale="89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rowBreaks count="1" manualBreakCount="1">
    <brk id="24" max="16383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8" tint="-0.499984740745262"/>
    <pageSetUpPr fitToPage="1"/>
  </sheetPr>
  <dimension ref="A1:F41"/>
  <sheetViews>
    <sheetView showGridLines="0" zoomScale="85" zoomScaleNormal="85" workbookViewId="0">
      <pane ySplit="1" topLeftCell="A2" activePane="bottomLeft" state="frozen"/>
      <selection pane="bottomLeft" activeCell="A2" sqref="A2"/>
    </sheetView>
  </sheetViews>
  <sheetFormatPr defaultColWidth="9" defaultRowHeight="14.4"/>
  <cols>
    <col min="2" max="4" width="13.88671875" style="32" customWidth="1" collapsed="1"/>
  </cols>
  <sheetData>
    <row r="1" spans="1:6" ht="21">
      <c r="A1" s="3" t="s">
        <v>405</v>
      </c>
      <c r="B1" s="4" t="s">
        <v>393</v>
      </c>
      <c r="C1" s="4" t="s">
        <v>395</v>
      </c>
      <c r="D1" s="4" t="s">
        <v>403</v>
      </c>
    </row>
    <row r="2" spans="1:6">
      <c r="A2" s="5" t="s">
        <v>97</v>
      </c>
      <c r="B2" s="6">
        <v>3</v>
      </c>
      <c r="C2" s="6">
        <v>2</v>
      </c>
      <c r="D2" s="6">
        <v>1</v>
      </c>
    </row>
    <row r="3" spans="1:6">
      <c r="A3" s="5" t="s">
        <v>98</v>
      </c>
      <c r="B3" s="6">
        <v>1</v>
      </c>
      <c r="C3" s="6">
        <v>1</v>
      </c>
      <c r="D3" s="6">
        <v>1</v>
      </c>
    </row>
    <row r="4" spans="1:6">
      <c r="A4" s="5" t="s">
        <v>99</v>
      </c>
      <c r="B4" s="6">
        <v>4</v>
      </c>
      <c r="C4" s="6">
        <v>2</v>
      </c>
      <c r="D4" s="6">
        <v>1</v>
      </c>
    </row>
    <row r="5" spans="1:6">
      <c r="A5" s="5" t="s">
        <v>100</v>
      </c>
      <c r="B5" s="6">
        <v>1</v>
      </c>
      <c r="C5" s="6">
        <v>1</v>
      </c>
      <c r="D5" s="6">
        <v>1</v>
      </c>
    </row>
    <row r="6" spans="1:6">
      <c r="A6" s="5" t="s">
        <v>101</v>
      </c>
      <c r="B6" s="6">
        <v>1.5</v>
      </c>
      <c r="C6" s="6">
        <v>1</v>
      </c>
      <c r="D6" s="6">
        <v>1</v>
      </c>
      <c r="F6" s="35"/>
    </row>
    <row r="7" spans="1:6">
      <c r="A7" s="7" t="s">
        <v>102</v>
      </c>
      <c r="B7" s="6">
        <v>2</v>
      </c>
      <c r="C7" s="6">
        <v>1.5</v>
      </c>
      <c r="D7" s="6">
        <v>1</v>
      </c>
      <c r="F7" s="35"/>
    </row>
    <row r="8" spans="1:6">
      <c r="A8" s="7" t="s">
        <v>103</v>
      </c>
      <c r="B8" s="6">
        <v>1</v>
      </c>
      <c r="C8" s="6">
        <v>1</v>
      </c>
      <c r="D8" s="6">
        <v>1</v>
      </c>
      <c r="F8" s="35"/>
    </row>
    <row r="9" spans="1:6">
      <c r="A9" s="7" t="s">
        <v>104</v>
      </c>
      <c r="B9" s="6">
        <v>1</v>
      </c>
      <c r="C9" s="6">
        <v>1</v>
      </c>
      <c r="D9" s="6">
        <v>1</v>
      </c>
      <c r="F9" s="35"/>
    </row>
    <row r="10" spans="1:6">
      <c r="A10" s="7" t="s">
        <v>105</v>
      </c>
      <c r="B10" s="6">
        <v>1</v>
      </c>
      <c r="C10" s="6">
        <v>1</v>
      </c>
      <c r="D10" s="6">
        <v>1</v>
      </c>
      <c r="F10" s="36"/>
    </row>
    <row r="11" spans="1:6">
      <c r="A11" s="7" t="s">
        <v>106</v>
      </c>
      <c r="B11" s="6">
        <v>1</v>
      </c>
      <c r="C11" s="6">
        <v>1</v>
      </c>
      <c r="D11" s="6">
        <v>1</v>
      </c>
    </row>
    <row r="12" spans="1:6">
      <c r="A12" s="7" t="s">
        <v>107</v>
      </c>
      <c r="B12" s="6">
        <v>1</v>
      </c>
      <c r="C12" s="6">
        <v>1</v>
      </c>
      <c r="D12" s="6">
        <v>1</v>
      </c>
    </row>
    <row r="13" spans="1:6">
      <c r="A13" s="7" t="s">
        <v>108</v>
      </c>
      <c r="B13" s="6">
        <v>1</v>
      </c>
      <c r="C13" s="6">
        <v>1</v>
      </c>
      <c r="D13" s="6">
        <v>1</v>
      </c>
    </row>
    <row r="14" spans="1:6">
      <c r="A14" s="7" t="s">
        <v>109</v>
      </c>
      <c r="B14" s="6">
        <v>1</v>
      </c>
      <c r="C14" s="6">
        <v>1</v>
      </c>
      <c r="D14" s="6">
        <v>1</v>
      </c>
    </row>
    <row r="15" spans="1:6">
      <c r="A15" s="7" t="s">
        <v>110</v>
      </c>
      <c r="B15" s="6">
        <v>1</v>
      </c>
      <c r="C15" s="6">
        <v>1</v>
      </c>
      <c r="D15" s="6">
        <v>1</v>
      </c>
    </row>
    <row r="16" spans="1:6">
      <c r="A16" s="7" t="s">
        <v>111</v>
      </c>
      <c r="B16" s="6">
        <v>1.5</v>
      </c>
      <c r="C16" s="6">
        <v>1</v>
      </c>
      <c r="D16" s="6">
        <v>1</v>
      </c>
    </row>
    <row r="17" spans="1:4">
      <c r="A17" s="7" t="s">
        <v>112</v>
      </c>
      <c r="B17" s="6">
        <v>1</v>
      </c>
      <c r="C17" s="6">
        <v>1</v>
      </c>
      <c r="D17" s="6">
        <v>1</v>
      </c>
    </row>
    <row r="18" spans="1:4">
      <c r="A18" s="7" t="s">
        <v>113</v>
      </c>
      <c r="B18" s="6">
        <v>4</v>
      </c>
      <c r="C18" s="6">
        <v>2</v>
      </c>
      <c r="D18" s="6">
        <v>1</v>
      </c>
    </row>
    <row r="19" spans="1:4">
      <c r="A19" s="7" t="s">
        <v>114</v>
      </c>
      <c r="B19" s="6">
        <v>1.5</v>
      </c>
      <c r="C19" s="6">
        <v>1</v>
      </c>
      <c r="D19" s="6">
        <v>1</v>
      </c>
    </row>
    <row r="20" spans="1:4">
      <c r="A20" s="7" t="s">
        <v>115</v>
      </c>
      <c r="B20" s="6">
        <v>2</v>
      </c>
      <c r="C20" s="6">
        <v>1.5</v>
      </c>
      <c r="D20" s="6">
        <v>1</v>
      </c>
    </row>
    <row r="21" spans="1:4">
      <c r="A21" s="5" t="s">
        <v>116</v>
      </c>
      <c r="B21" s="6">
        <v>1</v>
      </c>
      <c r="C21" s="6">
        <v>1</v>
      </c>
      <c r="D21" s="6">
        <v>1</v>
      </c>
    </row>
    <row r="22" spans="1:4">
      <c r="A22" s="5" t="s">
        <v>117</v>
      </c>
      <c r="B22" s="6">
        <v>1</v>
      </c>
      <c r="C22" s="6">
        <v>1</v>
      </c>
      <c r="D22" s="6">
        <v>1</v>
      </c>
    </row>
    <row r="23" spans="1:4">
      <c r="A23" s="5" t="s">
        <v>118</v>
      </c>
      <c r="B23" s="6">
        <v>1</v>
      </c>
      <c r="C23" s="6">
        <v>1</v>
      </c>
      <c r="D23" s="6">
        <v>1</v>
      </c>
    </row>
    <row r="24" spans="1:4">
      <c r="A24" s="5" t="s">
        <v>119</v>
      </c>
      <c r="B24" s="6">
        <v>1</v>
      </c>
      <c r="C24" s="6">
        <v>1</v>
      </c>
      <c r="D24" s="6">
        <v>1</v>
      </c>
    </row>
    <row r="25" spans="1:4">
      <c r="A25" s="5" t="s">
        <v>120</v>
      </c>
      <c r="B25" s="6">
        <v>1</v>
      </c>
      <c r="C25" s="6">
        <v>1</v>
      </c>
      <c r="D25" s="6">
        <v>1</v>
      </c>
    </row>
    <row r="26" spans="1:4">
      <c r="A26" s="5" t="s">
        <v>121</v>
      </c>
      <c r="B26" s="6">
        <v>1</v>
      </c>
      <c r="C26" s="6">
        <v>1</v>
      </c>
      <c r="D26" s="6">
        <v>1</v>
      </c>
    </row>
    <row r="27" spans="1:4">
      <c r="A27" s="5" t="s">
        <v>122</v>
      </c>
      <c r="B27" s="6">
        <v>1</v>
      </c>
      <c r="C27" s="6">
        <v>1</v>
      </c>
      <c r="D27" s="6">
        <v>1</v>
      </c>
    </row>
    <row r="28" spans="1:4">
      <c r="A28" s="5" t="s">
        <v>123</v>
      </c>
      <c r="B28" s="6">
        <v>1</v>
      </c>
      <c r="C28" s="6">
        <v>1</v>
      </c>
      <c r="D28" s="6">
        <v>1</v>
      </c>
    </row>
    <row r="29" spans="1:4">
      <c r="A29" s="5" t="s">
        <v>124</v>
      </c>
      <c r="B29" s="6">
        <v>1</v>
      </c>
      <c r="C29" s="6">
        <v>1</v>
      </c>
      <c r="D29" s="6">
        <v>1</v>
      </c>
    </row>
    <row r="30" spans="1:4">
      <c r="A30" s="5" t="s">
        <v>125</v>
      </c>
      <c r="B30" s="6">
        <v>1</v>
      </c>
      <c r="C30" s="6">
        <v>1</v>
      </c>
      <c r="D30" s="6">
        <v>1</v>
      </c>
    </row>
    <row r="31" spans="1:4">
      <c r="A31" s="5" t="s">
        <v>126</v>
      </c>
      <c r="B31" s="6">
        <v>1</v>
      </c>
      <c r="C31" s="6">
        <v>1</v>
      </c>
      <c r="D31" s="6">
        <v>1</v>
      </c>
    </row>
    <row r="32" spans="1:4">
      <c r="A32" s="7" t="s">
        <v>127</v>
      </c>
      <c r="B32" s="6">
        <v>1</v>
      </c>
      <c r="C32" s="6">
        <v>1</v>
      </c>
      <c r="D32" s="6">
        <v>1</v>
      </c>
    </row>
    <row r="33" spans="1:4">
      <c r="A33" s="7" t="s">
        <v>128</v>
      </c>
      <c r="B33" s="6">
        <v>1</v>
      </c>
      <c r="C33" s="6">
        <v>1</v>
      </c>
      <c r="D33" s="6">
        <v>1</v>
      </c>
    </row>
    <row r="34" spans="1:4">
      <c r="A34" s="7" t="s">
        <v>129</v>
      </c>
      <c r="B34" s="6">
        <v>1</v>
      </c>
      <c r="C34" s="6">
        <v>1</v>
      </c>
      <c r="D34" s="6">
        <v>1</v>
      </c>
    </row>
    <row r="35" spans="1:4">
      <c r="A35" s="7" t="s">
        <v>130</v>
      </c>
      <c r="B35" s="6">
        <v>1.5</v>
      </c>
      <c r="C35" s="6">
        <v>1</v>
      </c>
      <c r="D35" s="6">
        <v>1</v>
      </c>
    </row>
    <row r="36" spans="1:4">
      <c r="A36" s="7" t="s">
        <v>131</v>
      </c>
      <c r="B36" s="6">
        <v>2</v>
      </c>
      <c r="C36" s="6">
        <v>1</v>
      </c>
      <c r="D36" s="6">
        <v>1</v>
      </c>
    </row>
    <row r="37" spans="1:4">
      <c r="A37" s="7" t="s">
        <v>132</v>
      </c>
      <c r="B37" s="6">
        <v>1</v>
      </c>
      <c r="C37" s="6">
        <v>1</v>
      </c>
      <c r="D37" s="6">
        <v>1</v>
      </c>
    </row>
    <row r="38" spans="1:4">
      <c r="A38" s="5" t="s">
        <v>133</v>
      </c>
      <c r="B38" s="6">
        <v>1</v>
      </c>
      <c r="C38" s="6">
        <v>1</v>
      </c>
      <c r="D38" s="6">
        <v>1</v>
      </c>
    </row>
    <row r="39" spans="1:4">
      <c r="A39" s="5" t="s">
        <v>134</v>
      </c>
      <c r="B39" s="6">
        <v>1</v>
      </c>
      <c r="C39" s="6">
        <v>1</v>
      </c>
      <c r="D39" s="6">
        <v>1</v>
      </c>
    </row>
    <row r="40" spans="1:4">
      <c r="A40" s="5" t="s">
        <v>135</v>
      </c>
      <c r="B40" s="6">
        <v>4</v>
      </c>
      <c r="C40" s="6">
        <v>2</v>
      </c>
      <c r="D40" s="6">
        <v>1</v>
      </c>
    </row>
    <row r="41" spans="1:4">
      <c r="A41" s="5" t="s">
        <v>136</v>
      </c>
      <c r="B41" s="6">
        <v>3.5</v>
      </c>
      <c r="C41" s="6">
        <v>2</v>
      </c>
      <c r="D41" s="6">
        <v>1</v>
      </c>
    </row>
  </sheetData>
  <conditionalFormatting sqref="B2:D41">
    <cfRule type="cellIs" dxfId="15" priority="1" stopIfTrue="1" operator="greaterThanOrEqual">
      <formula>3</formula>
    </cfRule>
    <cfRule type="cellIs" dxfId="14" priority="2" stopIfTrue="1" operator="greaterThanOrEqual">
      <formula>2</formula>
    </cfRule>
    <cfRule type="cellIs" dxfId="13" priority="3" operator="greaterThanOrEqual">
      <formula>1</formula>
    </cfRule>
  </conditionalFormatting>
  <pageMargins left="0.25" right="0.25" top="0.75" bottom="0.75" header="0.3" footer="0.3"/>
  <pageSetup paperSize="5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-0.499984740745262"/>
    <pageSetUpPr fitToPage="1"/>
  </sheetPr>
  <dimension ref="A1:V71"/>
  <sheetViews>
    <sheetView showGridLines="0" zoomScale="130" zoomScaleNormal="130" workbookViewId="0">
      <pane ySplit="2" topLeftCell="A3" activePane="bottomLeft" state="frozen"/>
      <selection pane="bottomLeft" activeCell="F8" sqref="F8"/>
    </sheetView>
  </sheetViews>
  <sheetFormatPr defaultColWidth="9" defaultRowHeight="14.4"/>
  <cols>
    <col min="1" max="1" width="15.109375" customWidth="1"/>
    <col min="2" max="2" width="6.109375" customWidth="1"/>
    <col min="3" max="3" width="8.44140625" customWidth="1"/>
    <col min="4" max="4" width="11.88671875" customWidth="1"/>
    <col min="5" max="5" width="36.44140625" customWidth="1"/>
    <col min="6" max="6" width="50" customWidth="1"/>
    <col min="7" max="7" width="21.33203125" customWidth="1"/>
    <col min="8" max="8" width="17.5546875" customWidth="1"/>
  </cols>
  <sheetData>
    <row r="1" spans="1:17" s="8" customFormat="1" ht="35.1" customHeight="1">
      <c r="A1" s="205" t="s">
        <v>406</v>
      </c>
      <c r="B1" s="203"/>
      <c r="C1" s="203"/>
      <c r="D1" s="203"/>
      <c r="E1" s="203"/>
      <c r="F1" s="203"/>
      <c r="G1" s="203"/>
      <c r="H1" s="205" t="s">
        <v>406</v>
      </c>
      <c r="I1" s="203"/>
      <c r="J1" s="203"/>
      <c r="K1" s="203"/>
      <c r="L1" s="203"/>
      <c r="M1" s="203"/>
      <c r="N1" s="203"/>
      <c r="O1" s="203"/>
      <c r="P1" s="203"/>
      <c r="Q1" s="203"/>
    </row>
    <row r="2" spans="1:17" ht="9" customHeight="1"/>
    <row r="3" spans="1:17" ht="21" customHeight="1">
      <c r="A3" s="206" t="s">
        <v>407</v>
      </c>
      <c r="B3" s="206"/>
      <c r="C3" s="206"/>
      <c r="D3" s="206"/>
      <c r="E3" s="206"/>
      <c r="F3" s="206"/>
      <c r="G3" s="206"/>
      <c r="H3" s="206" t="s">
        <v>407</v>
      </c>
      <c r="I3" s="206"/>
      <c r="J3" s="206"/>
      <c r="K3" s="206"/>
      <c r="L3" s="206"/>
      <c r="M3" s="206"/>
    </row>
    <row r="4" spans="1:17" ht="6.9" customHeight="1"/>
    <row r="5" spans="1:17" s="9" customFormat="1" ht="19.5" customHeight="1">
      <c r="A5" s="11" t="s">
        <v>71</v>
      </c>
      <c r="B5" s="238" t="s">
        <v>139</v>
      </c>
      <c r="C5" s="238"/>
      <c r="D5" s="12" t="s">
        <v>73</v>
      </c>
      <c r="E5" s="24" t="s">
        <v>74</v>
      </c>
      <c r="F5" s="24" t="s">
        <v>75</v>
      </c>
      <c r="G5"/>
      <c r="H5"/>
      <c r="J5" s="239" t="s">
        <v>392</v>
      </c>
      <c r="K5" s="239"/>
      <c r="L5" s="239"/>
      <c r="M5" s="239"/>
      <c r="N5" s="239"/>
    </row>
    <row r="6" spans="1:17" s="9" customFormat="1" ht="36">
      <c r="A6" s="13" t="s">
        <v>408</v>
      </c>
      <c r="B6" s="248">
        <v>5</v>
      </c>
      <c r="C6" s="248"/>
      <c r="D6" s="42">
        <v>3</v>
      </c>
      <c r="E6" s="25" t="s">
        <v>409</v>
      </c>
      <c r="F6" s="26"/>
    </row>
    <row r="7" spans="1:17" s="8" customFormat="1" ht="60">
      <c r="A7" s="13" t="s">
        <v>410</v>
      </c>
      <c r="B7" s="248">
        <v>4</v>
      </c>
      <c r="C7" s="248"/>
      <c r="D7" s="42">
        <v>3</v>
      </c>
      <c r="E7" s="25" t="s">
        <v>411</v>
      </c>
      <c r="F7" s="26"/>
    </row>
    <row r="8" spans="1:17" s="8" customFormat="1" ht="48">
      <c r="A8" s="13" t="s">
        <v>412</v>
      </c>
      <c r="B8" s="248">
        <v>4</v>
      </c>
      <c r="C8" s="248"/>
      <c r="D8" s="42">
        <v>3</v>
      </c>
      <c r="E8" s="25" t="s">
        <v>413</v>
      </c>
      <c r="F8" s="26"/>
    </row>
    <row r="9" spans="1:17" s="8" customFormat="1" ht="24">
      <c r="A9" s="13" t="s">
        <v>414</v>
      </c>
      <c r="B9" s="249">
        <v>5</v>
      </c>
      <c r="C9" s="249"/>
      <c r="D9" s="43">
        <v>3</v>
      </c>
      <c r="E9" s="25" t="s">
        <v>415</v>
      </c>
      <c r="F9" s="26"/>
    </row>
    <row r="10" spans="1:17">
      <c r="A10" s="44"/>
    </row>
    <row r="11" spans="1:17" ht="15.6">
      <c r="A11" s="38" t="s">
        <v>84</v>
      </c>
      <c r="B11" s="39">
        <f>AVERAGE(B6:B9)</f>
        <v>4.5</v>
      </c>
      <c r="F11" s="1"/>
      <c r="G11" s="1"/>
    </row>
    <row r="12" spans="1:17" s="10" customFormat="1" ht="13.8">
      <c r="A12" s="38" t="s">
        <v>85</v>
      </c>
      <c r="B12" s="39">
        <f>STDEVP(B6:B9)</f>
        <v>0.5</v>
      </c>
    </row>
    <row r="13" spans="1:17" s="10" customFormat="1" ht="13.8">
      <c r="A13" s="38" t="s">
        <v>86</v>
      </c>
      <c r="B13" s="39">
        <f>AVERAGE(D6:D9)/B11</f>
        <v>0.66666666666666663</v>
      </c>
    </row>
    <row r="14" spans="1:17" s="10" customFormat="1" ht="13.8"/>
    <row r="15" spans="1:17" s="10" customFormat="1" ht="13.8"/>
    <row r="16" spans="1:17" s="10" customFormat="1" ht="13.8"/>
    <row r="17" spans="1:22" s="10" customFormat="1" ht="13.8"/>
    <row r="18" spans="1:22" s="10" customFormat="1" ht="13.8"/>
    <row r="19" spans="1:22" s="10" customFormat="1" ht="13.8"/>
    <row r="20" spans="1:22" s="10" customFormat="1" ht="13.8"/>
    <row r="21" spans="1:22" s="10" customFormat="1" ht="13.8"/>
    <row r="22" spans="1:22" s="10" customFormat="1" ht="13.8"/>
    <row r="23" spans="1:22" s="10" customFormat="1" ht="21.9" customHeight="1">
      <c r="F23" s="27"/>
      <c r="G23" s="28"/>
    </row>
    <row r="24" spans="1:22" s="10" customFormat="1" ht="21.9" customHeight="1">
      <c r="F24" s="27"/>
      <c r="G24" s="28"/>
    </row>
    <row r="25" spans="1:22" s="10" customFormat="1" ht="21.9" customHeight="1">
      <c r="F25" s="27"/>
      <c r="G25" s="28"/>
    </row>
    <row r="26" spans="1:22" s="10" customFormat="1" ht="192.9" customHeight="1">
      <c r="F26" s="27"/>
      <c r="G26" s="28"/>
    </row>
    <row r="27" spans="1:22" s="10" customFormat="1" ht="21.9" customHeight="1">
      <c r="F27" s="27"/>
      <c r="G27" s="28"/>
    </row>
    <row r="28" spans="1:22" s="9" customFormat="1" ht="24.6" customHeight="1">
      <c r="A28" s="209" t="s">
        <v>87</v>
      </c>
      <c r="B28" s="209"/>
      <c r="C28" s="209"/>
      <c r="D28" s="209"/>
      <c r="E28" s="209"/>
      <c r="F28" s="209"/>
      <c r="G28" s="209"/>
      <c r="H28" s="209" t="s">
        <v>87</v>
      </c>
      <c r="I28" s="209"/>
      <c r="J28" s="209"/>
      <c r="K28" s="209"/>
      <c r="L28" s="209"/>
      <c r="M28" s="209"/>
      <c r="N28" s="209"/>
      <c r="O28" s="209"/>
      <c r="P28" s="209"/>
      <c r="Q28" s="209"/>
      <c r="R28"/>
      <c r="S28"/>
      <c r="T28"/>
      <c r="U28"/>
      <c r="V28"/>
    </row>
    <row r="29" spans="1:22" ht="9" customHeight="1"/>
    <row r="30" spans="1:22" s="9" customFormat="1" ht="33" customHeight="1">
      <c r="A30" s="230" t="s">
        <v>166</v>
      </c>
      <c r="B30" s="231"/>
      <c r="C30" s="231"/>
      <c r="D30" s="231"/>
      <c r="E30" s="29"/>
      <c r="F30"/>
      <c r="G30"/>
      <c r="H30"/>
    </row>
    <row r="31" spans="1:22" s="9" customFormat="1" ht="41.4">
      <c r="A31" s="18" t="s">
        <v>89</v>
      </c>
      <c r="B31" s="19" t="s">
        <v>90</v>
      </c>
      <c r="C31" s="19" t="s">
        <v>91</v>
      </c>
      <c r="D31" s="19" t="s">
        <v>92</v>
      </c>
      <c r="E31" s="30"/>
    </row>
    <row r="32" spans="1:22">
      <c r="A32" s="20" t="s">
        <v>97</v>
      </c>
      <c r="B32" s="45">
        <f t="array" ref="B32:B71">MMULT(DF7map!B2:E41,'DF7'!B6:B9)</f>
        <v>39</v>
      </c>
      <c r="C32" s="45">
        <f t="array" ref="C32:C71">MMULT(DF7map!B2:E41,'DF7'!D6:D9)</f>
        <v>25.5</v>
      </c>
      <c r="D32" s="22">
        <f t="shared" ref="D32:D71" si="0">IFERROR(MROUND(($B$13*100*B32/C32),5)-100,0)</f>
        <v>0</v>
      </c>
      <c r="E32" s="31"/>
    </row>
    <row r="33" spans="1:10">
      <c r="A33" s="20" t="s">
        <v>98</v>
      </c>
      <c r="B33" s="45">
        <v>34</v>
      </c>
      <c r="C33" s="45">
        <v>22.5</v>
      </c>
      <c r="D33" s="22">
        <f t="shared" si="0"/>
        <v>0</v>
      </c>
      <c r="E33" s="31"/>
      <c r="J33" s="32"/>
    </row>
    <row r="34" spans="1:10">
      <c r="A34" s="20" t="s">
        <v>99</v>
      </c>
      <c r="B34" s="45">
        <v>36</v>
      </c>
      <c r="C34" s="45">
        <v>24</v>
      </c>
      <c r="D34" s="22">
        <f t="shared" si="0"/>
        <v>0</v>
      </c>
      <c r="E34" s="31"/>
    </row>
    <row r="35" spans="1:10">
      <c r="A35" s="20" t="s">
        <v>100</v>
      </c>
      <c r="B35" s="45">
        <v>23</v>
      </c>
      <c r="C35" s="45">
        <v>15</v>
      </c>
      <c r="D35" s="22">
        <f t="shared" si="0"/>
        <v>0</v>
      </c>
      <c r="E35" s="31"/>
    </row>
    <row r="36" spans="1:10">
      <c r="A36" s="20" t="s">
        <v>101</v>
      </c>
      <c r="B36" s="45">
        <v>23</v>
      </c>
      <c r="C36" s="45">
        <v>15</v>
      </c>
      <c r="D36" s="22">
        <f t="shared" si="0"/>
        <v>0</v>
      </c>
      <c r="E36" s="31"/>
    </row>
    <row r="37" spans="1:10">
      <c r="A37" s="23" t="s">
        <v>102</v>
      </c>
      <c r="B37" s="45">
        <v>29.5</v>
      </c>
      <c r="C37" s="45">
        <v>19.5</v>
      </c>
      <c r="D37" s="22">
        <f t="shared" si="0"/>
        <v>0</v>
      </c>
      <c r="E37" s="31"/>
    </row>
    <row r="38" spans="1:10">
      <c r="A38" s="23" t="s">
        <v>103</v>
      </c>
      <c r="B38" s="45">
        <v>36</v>
      </c>
      <c r="C38" s="45">
        <v>24</v>
      </c>
      <c r="D38" s="22">
        <f t="shared" si="0"/>
        <v>0</v>
      </c>
      <c r="E38" s="31"/>
    </row>
    <row r="39" spans="1:10">
      <c r="A39" s="23" t="s">
        <v>104</v>
      </c>
      <c r="B39" s="45">
        <v>27</v>
      </c>
      <c r="C39" s="45">
        <v>18</v>
      </c>
      <c r="D39" s="22">
        <f t="shared" si="0"/>
        <v>0</v>
      </c>
      <c r="E39" s="31"/>
    </row>
    <row r="40" spans="1:10">
      <c r="A40" s="23" t="s">
        <v>105</v>
      </c>
      <c r="B40" s="45">
        <v>40.5</v>
      </c>
      <c r="C40" s="45">
        <v>27</v>
      </c>
      <c r="D40" s="22">
        <f t="shared" si="0"/>
        <v>0</v>
      </c>
      <c r="E40" s="31"/>
    </row>
    <row r="41" spans="1:10">
      <c r="A41" s="23" t="s">
        <v>106</v>
      </c>
      <c r="B41" s="45">
        <v>34</v>
      </c>
      <c r="C41" s="45">
        <v>22.5</v>
      </c>
      <c r="D41" s="22">
        <f t="shared" si="0"/>
        <v>0</v>
      </c>
      <c r="E41" s="31"/>
    </row>
    <row r="42" spans="1:10">
      <c r="A42" s="23" t="s">
        <v>107</v>
      </c>
      <c r="B42" s="45">
        <v>23</v>
      </c>
      <c r="C42" s="45">
        <v>15</v>
      </c>
      <c r="D42" s="22">
        <f t="shared" si="0"/>
        <v>0</v>
      </c>
      <c r="E42" s="31"/>
    </row>
    <row r="43" spans="1:10">
      <c r="A43" s="23" t="s">
        <v>108</v>
      </c>
      <c r="B43" s="45">
        <v>20.5</v>
      </c>
      <c r="C43" s="45">
        <v>13.5</v>
      </c>
      <c r="D43" s="22">
        <f t="shared" si="0"/>
        <v>0</v>
      </c>
      <c r="E43" s="31"/>
    </row>
    <row r="44" spans="1:10">
      <c r="A44" s="23" t="s">
        <v>109</v>
      </c>
      <c r="B44" s="45">
        <v>29.5</v>
      </c>
      <c r="C44" s="45">
        <v>19.5</v>
      </c>
      <c r="D44" s="22">
        <f t="shared" si="0"/>
        <v>0</v>
      </c>
      <c r="E44" s="31"/>
    </row>
    <row r="45" spans="1:10">
      <c r="A45" s="23" t="s">
        <v>110</v>
      </c>
      <c r="B45" s="45">
        <v>29</v>
      </c>
      <c r="C45" s="45">
        <v>19.5</v>
      </c>
      <c r="D45" s="22">
        <f t="shared" si="0"/>
        <v>0</v>
      </c>
      <c r="E45" s="31"/>
    </row>
    <row r="46" spans="1:10">
      <c r="A46" s="23" t="s">
        <v>111</v>
      </c>
      <c r="B46" s="45">
        <v>31</v>
      </c>
      <c r="C46" s="45">
        <v>21</v>
      </c>
      <c r="D46" s="22">
        <f t="shared" si="0"/>
        <v>0</v>
      </c>
      <c r="E46" s="31"/>
    </row>
    <row r="47" spans="1:10">
      <c r="A47" s="23" t="s">
        <v>112</v>
      </c>
      <c r="B47" s="45">
        <v>27</v>
      </c>
      <c r="C47" s="45">
        <v>18</v>
      </c>
      <c r="D47" s="22">
        <f t="shared" si="0"/>
        <v>0</v>
      </c>
      <c r="E47" s="31"/>
    </row>
    <row r="48" spans="1:10">
      <c r="A48" s="23" t="s">
        <v>113</v>
      </c>
      <c r="B48" s="45">
        <v>34</v>
      </c>
      <c r="C48" s="45">
        <v>22.5</v>
      </c>
      <c r="D48" s="22">
        <f t="shared" si="0"/>
        <v>0</v>
      </c>
      <c r="E48" s="31"/>
    </row>
    <row r="49" spans="1:5">
      <c r="A49" s="23" t="s">
        <v>114</v>
      </c>
      <c r="B49" s="45">
        <v>34</v>
      </c>
      <c r="C49" s="45">
        <v>22.5</v>
      </c>
      <c r="D49" s="22">
        <f t="shared" si="0"/>
        <v>0</v>
      </c>
      <c r="E49" s="31"/>
    </row>
    <row r="50" spans="1:5">
      <c r="A50" s="23" t="s">
        <v>115</v>
      </c>
      <c r="B50" s="45">
        <v>29.5</v>
      </c>
      <c r="C50" s="45">
        <v>19.5</v>
      </c>
      <c r="D50" s="22">
        <f t="shared" si="0"/>
        <v>0</v>
      </c>
      <c r="E50" s="31"/>
    </row>
    <row r="51" spans="1:5">
      <c r="A51" s="20" t="s">
        <v>116</v>
      </c>
      <c r="B51" s="45">
        <v>29.5</v>
      </c>
      <c r="C51" s="45">
        <v>19.5</v>
      </c>
      <c r="D51" s="22">
        <f t="shared" si="0"/>
        <v>0</v>
      </c>
      <c r="E51" s="31"/>
    </row>
    <row r="52" spans="1:5">
      <c r="A52" s="20" t="s">
        <v>117</v>
      </c>
      <c r="B52" s="45">
        <v>36</v>
      </c>
      <c r="C52" s="45">
        <v>24</v>
      </c>
      <c r="D52" s="22">
        <f t="shared" si="0"/>
        <v>0</v>
      </c>
      <c r="E52" s="31"/>
    </row>
    <row r="53" spans="1:5">
      <c r="A53" s="20" t="s">
        <v>118</v>
      </c>
      <c r="B53" s="45">
        <v>36</v>
      </c>
      <c r="C53" s="45">
        <v>24</v>
      </c>
      <c r="D53" s="22">
        <f t="shared" si="0"/>
        <v>0</v>
      </c>
      <c r="E53" s="31"/>
    </row>
    <row r="54" spans="1:5">
      <c r="A54" s="20" t="s">
        <v>119</v>
      </c>
      <c r="B54" s="45">
        <v>31</v>
      </c>
      <c r="C54" s="45">
        <v>21</v>
      </c>
      <c r="D54" s="22">
        <f t="shared" si="0"/>
        <v>0</v>
      </c>
      <c r="E54" s="31"/>
    </row>
    <row r="55" spans="1:5">
      <c r="A55" s="20" t="s">
        <v>120</v>
      </c>
      <c r="B55" s="45">
        <v>23</v>
      </c>
      <c r="C55" s="45">
        <v>15</v>
      </c>
      <c r="D55" s="22">
        <f t="shared" si="0"/>
        <v>0</v>
      </c>
      <c r="E55" s="31"/>
    </row>
    <row r="56" spans="1:5">
      <c r="A56" s="20" t="s">
        <v>121</v>
      </c>
      <c r="B56" s="45">
        <v>29</v>
      </c>
      <c r="C56" s="45">
        <v>19.5</v>
      </c>
      <c r="D56" s="22">
        <f t="shared" si="0"/>
        <v>0</v>
      </c>
      <c r="E56" s="31"/>
    </row>
    <row r="57" spans="1:5">
      <c r="A57" s="20" t="s">
        <v>122</v>
      </c>
      <c r="B57" s="45">
        <v>27</v>
      </c>
      <c r="C57" s="45">
        <v>18</v>
      </c>
      <c r="D57" s="22">
        <f t="shared" si="0"/>
        <v>0</v>
      </c>
      <c r="E57" s="31"/>
    </row>
    <row r="58" spans="1:5">
      <c r="A58" s="20" t="s">
        <v>123</v>
      </c>
      <c r="B58" s="45">
        <v>23</v>
      </c>
      <c r="C58" s="45">
        <v>15</v>
      </c>
      <c r="D58" s="22">
        <f t="shared" si="0"/>
        <v>0</v>
      </c>
      <c r="E58" s="31"/>
    </row>
    <row r="59" spans="1:5">
      <c r="A59" s="20" t="s">
        <v>124</v>
      </c>
      <c r="B59" s="45">
        <v>23</v>
      </c>
      <c r="C59" s="45">
        <v>15</v>
      </c>
      <c r="D59" s="22">
        <f t="shared" si="0"/>
        <v>0</v>
      </c>
      <c r="E59" s="31"/>
    </row>
    <row r="60" spans="1:5">
      <c r="A60" s="20" t="s">
        <v>125</v>
      </c>
      <c r="B60" s="45">
        <v>25</v>
      </c>
      <c r="C60" s="45">
        <v>16.5</v>
      </c>
      <c r="D60" s="22">
        <f t="shared" si="0"/>
        <v>0</v>
      </c>
      <c r="E60" s="31"/>
    </row>
    <row r="61" spans="1:5">
      <c r="A61" s="20" t="s">
        <v>126</v>
      </c>
      <c r="B61" s="45">
        <v>27</v>
      </c>
      <c r="C61" s="45">
        <v>18</v>
      </c>
      <c r="D61" s="22">
        <f t="shared" si="0"/>
        <v>0</v>
      </c>
      <c r="E61" s="31"/>
    </row>
    <row r="62" spans="1:5">
      <c r="A62" s="23" t="s">
        <v>127</v>
      </c>
      <c r="B62" s="45">
        <v>38</v>
      </c>
      <c r="C62" s="45">
        <v>25.5</v>
      </c>
      <c r="D62" s="22">
        <f t="shared" si="0"/>
        <v>0</v>
      </c>
      <c r="E62" s="31"/>
    </row>
    <row r="63" spans="1:5">
      <c r="A63" s="23" t="s">
        <v>128</v>
      </c>
      <c r="B63" s="45">
        <v>38</v>
      </c>
      <c r="C63" s="45">
        <v>25.5</v>
      </c>
      <c r="D63" s="22">
        <f t="shared" si="0"/>
        <v>0</v>
      </c>
      <c r="E63" s="31"/>
    </row>
    <row r="64" spans="1:5">
      <c r="A64" s="23" t="s">
        <v>129</v>
      </c>
      <c r="B64" s="45">
        <v>40.5</v>
      </c>
      <c r="C64" s="45">
        <v>27</v>
      </c>
      <c r="D64" s="22">
        <f t="shared" si="0"/>
        <v>0</v>
      </c>
      <c r="E64" s="31"/>
    </row>
    <row r="65" spans="1:5">
      <c r="A65" s="23" t="s">
        <v>130</v>
      </c>
      <c r="B65" s="45">
        <v>40.5</v>
      </c>
      <c r="C65" s="45">
        <v>27</v>
      </c>
      <c r="D65" s="22">
        <f t="shared" si="0"/>
        <v>0</v>
      </c>
      <c r="E65" s="31"/>
    </row>
    <row r="66" spans="1:5">
      <c r="A66" s="23" t="s">
        <v>131</v>
      </c>
      <c r="B66" s="45">
        <v>41</v>
      </c>
      <c r="C66" s="45">
        <v>27</v>
      </c>
      <c r="D66" s="22">
        <f t="shared" si="0"/>
        <v>0</v>
      </c>
      <c r="E66" s="31"/>
    </row>
    <row r="67" spans="1:5">
      <c r="A67" s="23" t="s">
        <v>132</v>
      </c>
      <c r="B67" s="45">
        <v>25.5</v>
      </c>
      <c r="C67" s="45">
        <v>16.5</v>
      </c>
      <c r="D67" s="22">
        <f t="shared" si="0"/>
        <v>5</v>
      </c>
      <c r="E67" s="31"/>
    </row>
    <row r="68" spans="1:5">
      <c r="A68" s="20" t="s">
        <v>133</v>
      </c>
      <c r="B68" s="45">
        <v>23</v>
      </c>
      <c r="C68" s="45">
        <v>15</v>
      </c>
      <c r="D68" s="22">
        <f t="shared" si="0"/>
        <v>0</v>
      </c>
      <c r="E68" s="31"/>
    </row>
    <row r="69" spans="1:5">
      <c r="A69" s="20" t="s">
        <v>134</v>
      </c>
      <c r="B69" s="45">
        <v>23</v>
      </c>
      <c r="C69" s="45">
        <v>15</v>
      </c>
      <c r="D69" s="22">
        <f t="shared" si="0"/>
        <v>0</v>
      </c>
      <c r="E69" s="31"/>
    </row>
    <row r="70" spans="1:5">
      <c r="A70" s="20" t="s">
        <v>135</v>
      </c>
      <c r="B70" s="45">
        <v>20.5</v>
      </c>
      <c r="C70" s="45">
        <v>13.5</v>
      </c>
      <c r="D70" s="22">
        <f t="shared" si="0"/>
        <v>0</v>
      </c>
      <c r="E70" s="31"/>
    </row>
    <row r="71" spans="1:5">
      <c r="A71" s="20" t="s">
        <v>136</v>
      </c>
      <c r="B71" s="45">
        <v>23</v>
      </c>
      <c r="C71" s="45">
        <v>15</v>
      </c>
      <c r="D71" s="22">
        <f t="shared" si="0"/>
        <v>0</v>
      </c>
      <c r="E71" s="31"/>
    </row>
  </sheetData>
  <mergeCells count="13">
    <mergeCell ref="H28:Q28"/>
    <mergeCell ref="A30:D30"/>
    <mergeCell ref="B6:C6"/>
    <mergeCell ref="B7:C7"/>
    <mergeCell ref="B8:C8"/>
    <mergeCell ref="B9:C9"/>
    <mergeCell ref="A28:G28"/>
    <mergeCell ref="A1:G1"/>
    <mergeCell ref="H1:Q1"/>
    <mergeCell ref="A3:G3"/>
    <mergeCell ref="H3:M3"/>
    <mergeCell ref="B5:C5"/>
    <mergeCell ref="J5:N5"/>
  </mergeCells>
  <pageMargins left="0.25" right="0.25" top="0.75" bottom="0.75" header="0.3" footer="0.3"/>
  <pageSetup paperSize="5" scale="89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rowBreaks count="1" manualBreakCount="1">
    <brk id="26" max="16383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8" tint="-0.499984740745262"/>
    <pageSetUpPr fitToPage="1"/>
  </sheetPr>
  <dimension ref="A1:E41"/>
  <sheetViews>
    <sheetView showGridLines="0" zoomScale="85" zoomScaleNormal="85" workbookViewId="0">
      <pane ySplit="1" topLeftCell="A2" activePane="bottomLeft" state="frozen"/>
      <selection pane="bottomLeft" activeCell="A2" sqref="A2"/>
    </sheetView>
  </sheetViews>
  <sheetFormatPr defaultColWidth="9" defaultRowHeight="14.4"/>
  <cols>
    <col min="2" max="5" width="13.88671875" style="32" customWidth="1" collapsed="1"/>
  </cols>
  <sheetData>
    <row r="1" spans="1:5" ht="21">
      <c r="A1" s="3" t="s">
        <v>416</v>
      </c>
      <c r="B1" s="4" t="s">
        <v>408</v>
      </c>
      <c r="C1" s="4" t="s">
        <v>410</v>
      </c>
      <c r="D1" s="4" t="s">
        <v>412</v>
      </c>
      <c r="E1" s="4" t="s">
        <v>414</v>
      </c>
    </row>
    <row r="2" spans="1:5">
      <c r="A2" s="5" t="s">
        <v>97</v>
      </c>
      <c r="B2" s="6">
        <v>1</v>
      </c>
      <c r="C2" s="6">
        <v>2</v>
      </c>
      <c r="D2" s="6">
        <v>1.5</v>
      </c>
      <c r="E2" s="6">
        <v>4</v>
      </c>
    </row>
    <row r="3" spans="1:5">
      <c r="A3" s="5" t="s">
        <v>98</v>
      </c>
      <c r="B3" s="6">
        <v>1</v>
      </c>
      <c r="C3" s="6">
        <v>1</v>
      </c>
      <c r="D3" s="6">
        <v>2.5</v>
      </c>
      <c r="E3" s="6">
        <v>3</v>
      </c>
    </row>
    <row r="4" spans="1:5">
      <c r="A4" s="5" t="s">
        <v>99</v>
      </c>
      <c r="B4" s="6">
        <v>1</v>
      </c>
      <c r="C4" s="6">
        <v>3</v>
      </c>
      <c r="D4" s="6">
        <v>1</v>
      </c>
      <c r="E4" s="6">
        <v>3</v>
      </c>
    </row>
    <row r="5" spans="1:5">
      <c r="A5" s="5" t="s">
        <v>100</v>
      </c>
      <c r="B5" s="6">
        <v>1</v>
      </c>
      <c r="C5" s="6">
        <v>1</v>
      </c>
      <c r="D5" s="6">
        <v>1</v>
      </c>
      <c r="E5" s="6">
        <v>2</v>
      </c>
    </row>
    <row r="6" spans="1:5">
      <c r="A6" s="5" t="s">
        <v>101</v>
      </c>
      <c r="B6" s="6">
        <v>1</v>
      </c>
      <c r="C6" s="6">
        <v>1</v>
      </c>
      <c r="D6" s="6">
        <v>1</v>
      </c>
      <c r="E6" s="6">
        <v>2</v>
      </c>
    </row>
    <row r="7" spans="1:5">
      <c r="A7" s="7" t="s">
        <v>102</v>
      </c>
      <c r="B7" s="6">
        <v>1</v>
      </c>
      <c r="C7" s="6">
        <v>1.5</v>
      </c>
      <c r="D7" s="6">
        <v>1.5</v>
      </c>
      <c r="E7" s="6">
        <v>2.5</v>
      </c>
    </row>
    <row r="8" spans="1:5">
      <c r="A8" s="7" t="s">
        <v>103</v>
      </c>
      <c r="B8" s="6">
        <v>1</v>
      </c>
      <c r="C8" s="6">
        <v>1</v>
      </c>
      <c r="D8" s="6">
        <v>3</v>
      </c>
      <c r="E8" s="6">
        <v>3</v>
      </c>
    </row>
    <row r="9" spans="1:5">
      <c r="A9" s="7" t="s">
        <v>104</v>
      </c>
      <c r="B9" s="6">
        <v>1</v>
      </c>
      <c r="C9" s="6">
        <v>1</v>
      </c>
      <c r="D9" s="6">
        <v>2</v>
      </c>
      <c r="E9" s="6">
        <v>2</v>
      </c>
    </row>
    <row r="10" spans="1:5">
      <c r="A10" s="7" t="s">
        <v>105</v>
      </c>
      <c r="B10" s="41">
        <v>0.5</v>
      </c>
      <c r="C10" s="6">
        <v>1</v>
      </c>
      <c r="D10" s="6">
        <v>3.5</v>
      </c>
      <c r="E10" s="6">
        <v>4</v>
      </c>
    </row>
    <row r="11" spans="1:5">
      <c r="A11" s="7" t="s">
        <v>106</v>
      </c>
      <c r="B11" s="6">
        <v>1</v>
      </c>
      <c r="C11" s="6">
        <v>1</v>
      </c>
      <c r="D11" s="6">
        <v>2.5</v>
      </c>
      <c r="E11" s="6">
        <v>3</v>
      </c>
    </row>
    <row r="12" spans="1:5">
      <c r="A12" s="7" t="s">
        <v>107</v>
      </c>
      <c r="B12" s="6">
        <v>1</v>
      </c>
      <c r="C12" s="6">
        <v>1</v>
      </c>
      <c r="D12" s="6">
        <v>1</v>
      </c>
      <c r="E12" s="6">
        <v>2</v>
      </c>
    </row>
    <row r="13" spans="1:5">
      <c r="A13" s="7" t="s">
        <v>108</v>
      </c>
      <c r="B13" s="6">
        <v>1</v>
      </c>
      <c r="C13" s="6">
        <v>1</v>
      </c>
      <c r="D13" s="6">
        <v>1</v>
      </c>
      <c r="E13" s="6">
        <v>1.5</v>
      </c>
    </row>
    <row r="14" spans="1:5">
      <c r="A14" s="7" t="s">
        <v>109</v>
      </c>
      <c r="B14" s="6">
        <v>1</v>
      </c>
      <c r="C14" s="6">
        <v>1</v>
      </c>
      <c r="D14" s="6">
        <v>2</v>
      </c>
      <c r="E14" s="6">
        <v>2.5</v>
      </c>
    </row>
    <row r="15" spans="1:5">
      <c r="A15" s="7" t="s">
        <v>110</v>
      </c>
      <c r="B15" s="6">
        <v>1</v>
      </c>
      <c r="C15" s="6">
        <v>2</v>
      </c>
      <c r="D15" s="6">
        <v>1.5</v>
      </c>
      <c r="E15" s="6">
        <v>2</v>
      </c>
    </row>
    <row r="16" spans="1:5">
      <c r="A16" s="7" t="s">
        <v>111</v>
      </c>
      <c r="B16" s="6">
        <v>1</v>
      </c>
      <c r="C16" s="6">
        <v>2.5</v>
      </c>
      <c r="D16" s="6">
        <v>1.5</v>
      </c>
      <c r="E16" s="6">
        <v>2</v>
      </c>
    </row>
    <row r="17" spans="1:5">
      <c r="A17" s="7" t="s">
        <v>112</v>
      </c>
      <c r="B17" s="6">
        <v>1</v>
      </c>
      <c r="C17" s="6">
        <v>1.5</v>
      </c>
      <c r="D17" s="6">
        <v>1.5</v>
      </c>
      <c r="E17" s="6">
        <v>2</v>
      </c>
    </row>
    <row r="18" spans="1:5">
      <c r="A18" s="7" t="s">
        <v>113</v>
      </c>
      <c r="B18" s="6">
        <v>1</v>
      </c>
      <c r="C18" s="6">
        <v>2.5</v>
      </c>
      <c r="D18" s="6">
        <v>1</v>
      </c>
      <c r="E18" s="6">
        <v>3</v>
      </c>
    </row>
    <row r="19" spans="1:5">
      <c r="A19" s="7" t="s">
        <v>114</v>
      </c>
      <c r="B19" s="6">
        <v>1</v>
      </c>
      <c r="C19" s="6">
        <v>2</v>
      </c>
      <c r="D19" s="6">
        <v>1.5</v>
      </c>
      <c r="E19" s="6">
        <v>3</v>
      </c>
    </row>
    <row r="20" spans="1:5">
      <c r="A20" s="7" t="s">
        <v>115</v>
      </c>
      <c r="B20" s="6">
        <v>1</v>
      </c>
      <c r="C20" s="6">
        <v>1.5</v>
      </c>
      <c r="D20" s="6">
        <v>1.5</v>
      </c>
      <c r="E20" s="6">
        <v>2.5</v>
      </c>
    </row>
    <row r="21" spans="1:5">
      <c r="A21" s="5" t="s">
        <v>116</v>
      </c>
      <c r="B21" s="6">
        <v>1</v>
      </c>
      <c r="C21" s="6">
        <v>1</v>
      </c>
      <c r="D21" s="6">
        <v>2</v>
      </c>
      <c r="E21" s="6">
        <v>2.5</v>
      </c>
    </row>
    <row r="22" spans="1:5">
      <c r="A22" s="5" t="s">
        <v>117</v>
      </c>
      <c r="B22" s="6">
        <v>1</v>
      </c>
      <c r="C22" s="6">
        <v>1</v>
      </c>
      <c r="D22" s="6">
        <v>3</v>
      </c>
      <c r="E22" s="6">
        <v>3</v>
      </c>
    </row>
    <row r="23" spans="1:5">
      <c r="A23" s="5" t="s">
        <v>118</v>
      </c>
      <c r="B23" s="6">
        <v>1</v>
      </c>
      <c r="C23" s="6">
        <v>1</v>
      </c>
      <c r="D23" s="6">
        <v>3</v>
      </c>
      <c r="E23" s="6">
        <v>3</v>
      </c>
    </row>
    <row r="24" spans="1:5">
      <c r="A24" s="5" t="s">
        <v>119</v>
      </c>
      <c r="B24" s="6">
        <v>1</v>
      </c>
      <c r="C24" s="6">
        <v>2.5</v>
      </c>
      <c r="D24" s="6">
        <v>1.5</v>
      </c>
      <c r="E24" s="6">
        <v>2</v>
      </c>
    </row>
    <row r="25" spans="1:5">
      <c r="A25" s="5" t="s">
        <v>120</v>
      </c>
      <c r="B25" s="6">
        <v>1</v>
      </c>
      <c r="C25" s="6">
        <v>1</v>
      </c>
      <c r="D25" s="6">
        <v>1</v>
      </c>
      <c r="E25" s="6">
        <v>2</v>
      </c>
    </row>
    <row r="26" spans="1:5">
      <c r="A26" s="5" t="s">
        <v>121</v>
      </c>
      <c r="B26" s="6">
        <v>1</v>
      </c>
      <c r="C26" s="6">
        <v>2.5</v>
      </c>
      <c r="D26" s="6">
        <v>1</v>
      </c>
      <c r="E26" s="6">
        <v>2</v>
      </c>
    </row>
    <row r="27" spans="1:5">
      <c r="A27" s="5" t="s">
        <v>122</v>
      </c>
      <c r="B27" s="6">
        <v>1</v>
      </c>
      <c r="C27" s="6">
        <v>1</v>
      </c>
      <c r="D27" s="6">
        <v>2</v>
      </c>
      <c r="E27" s="6">
        <v>2</v>
      </c>
    </row>
    <row r="28" spans="1:5">
      <c r="A28" s="5" t="s">
        <v>123</v>
      </c>
      <c r="B28" s="6">
        <v>1</v>
      </c>
      <c r="C28" s="6">
        <v>1</v>
      </c>
      <c r="D28" s="6">
        <v>1</v>
      </c>
      <c r="E28" s="6">
        <v>2</v>
      </c>
    </row>
    <row r="29" spans="1:5">
      <c r="A29" s="5" t="s">
        <v>124</v>
      </c>
      <c r="B29" s="6">
        <v>1</v>
      </c>
      <c r="C29" s="6">
        <v>1</v>
      </c>
      <c r="D29" s="6">
        <v>1</v>
      </c>
      <c r="E29" s="6">
        <v>2</v>
      </c>
    </row>
    <row r="30" spans="1:5">
      <c r="A30" s="5" t="s">
        <v>125</v>
      </c>
      <c r="B30" s="6">
        <v>1</v>
      </c>
      <c r="C30" s="6">
        <v>1.5</v>
      </c>
      <c r="D30" s="6">
        <v>1</v>
      </c>
      <c r="E30" s="6">
        <v>2</v>
      </c>
    </row>
    <row r="31" spans="1:5">
      <c r="A31" s="5" t="s">
        <v>126</v>
      </c>
      <c r="B31" s="6">
        <v>1</v>
      </c>
      <c r="C31" s="6">
        <v>1</v>
      </c>
      <c r="D31" s="6">
        <v>2</v>
      </c>
      <c r="E31" s="6">
        <v>2</v>
      </c>
    </row>
    <row r="32" spans="1:5">
      <c r="A32" s="7" t="s">
        <v>127</v>
      </c>
      <c r="B32" s="6">
        <v>1</v>
      </c>
      <c r="C32" s="6">
        <v>3.5</v>
      </c>
      <c r="D32" s="6">
        <v>1</v>
      </c>
      <c r="E32" s="6">
        <v>3</v>
      </c>
    </row>
    <row r="33" spans="1:5">
      <c r="A33" s="7" t="s">
        <v>128</v>
      </c>
      <c r="B33" s="6">
        <v>1</v>
      </c>
      <c r="C33" s="6">
        <v>3</v>
      </c>
      <c r="D33" s="6">
        <v>1.5</v>
      </c>
      <c r="E33" s="6">
        <v>3</v>
      </c>
    </row>
    <row r="34" spans="1:5">
      <c r="A34" s="7" t="s">
        <v>129</v>
      </c>
      <c r="B34" s="6">
        <v>1</v>
      </c>
      <c r="C34" s="6">
        <v>3</v>
      </c>
      <c r="D34" s="6">
        <v>1.5</v>
      </c>
      <c r="E34" s="6">
        <v>3.5</v>
      </c>
    </row>
    <row r="35" spans="1:5">
      <c r="A35" s="7" t="s">
        <v>130</v>
      </c>
      <c r="B35" s="6">
        <v>1</v>
      </c>
      <c r="C35" s="6">
        <v>3</v>
      </c>
      <c r="D35" s="6">
        <v>1.5</v>
      </c>
      <c r="E35" s="6">
        <v>3.5</v>
      </c>
    </row>
    <row r="36" spans="1:5">
      <c r="A36" s="7" t="s">
        <v>131</v>
      </c>
      <c r="B36" s="6">
        <v>1.5</v>
      </c>
      <c r="C36" s="6">
        <v>2.5</v>
      </c>
      <c r="D36" s="6">
        <v>1.5</v>
      </c>
      <c r="E36" s="6">
        <v>3.5</v>
      </c>
    </row>
    <row r="37" spans="1:5">
      <c r="A37" s="7" t="s">
        <v>132</v>
      </c>
      <c r="B37" s="6">
        <v>1</v>
      </c>
      <c r="C37" s="6">
        <v>1</v>
      </c>
      <c r="D37" s="6">
        <v>1</v>
      </c>
      <c r="E37" s="6">
        <v>2.5</v>
      </c>
    </row>
    <row r="38" spans="1:5">
      <c r="A38" s="5" t="s">
        <v>133</v>
      </c>
      <c r="B38" s="6">
        <v>1</v>
      </c>
      <c r="C38" s="6">
        <v>1</v>
      </c>
      <c r="D38" s="6">
        <v>1</v>
      </c>
      <c r="E38" s="6">
        <v>2</v>
      </c>
    </row>
    <row r="39" spans="1:5">
      <c r="A39" s="5" t="s">
        <v>134</v>
      </c>
      <c r="B39" s="6">
        <v>1</v>
      </c>
      <c r="C39" s="6">
        <v>1</v>
      </c>
      <c r="D39" s="6">
        <v>1</v>
      </c>
      <c r="E39" s="6">
        <v>2</v>
      </c>
    </row>
    <row r="40" spans="1:5">
      <c r="A40" s="5" t="s">
        <v>135</v>
      </c>
      <c r="B40" s="6">
        <v>1</v>
      </c>
      <c r="C40" s="6">
        <v>1</v>
      </c>
      <c r="D40" s="6">
        <v>1</v>
      </c>
      <c r="E40" s="6">
        <v>1.5</v>
      </c>
    </row>
    <row r="41" spans="1:5">
      <c r="A41" s="5" t="s">
        <v>136</v>
      </c>
      <c r="B41" s="6">
        <v>1</v>
      </c>
      <c r="C41" s="6">
        <v>1</v>
      </c>
      <c r="D41" s="6">
        <v>1</v>
      </c>
      <c r="E41" s="6">
        <v>2</v>
      </c>
    </row>
  </sheetData>
  <conditionalFormatting sqref="B2:E41">
    <cfRule type="cellIs" dxfId="12" priority="1" stopIfTrue="1" operator="greaterThanOrEqual">
      <formula>3</formula>
    </cfRule>
    <cfRule type="cellIs" dxfId="11" priority="2" stopIfTrue="1" operator="greaterThanOrEqual">
      <formula>2</formula>
    </cfRule>
    <cfRule type="cellIs" dxfId="10" priority="3" operator="greaterThanOrEqual">
      <formula>1</formula>
    </cfRule>
  </conditionalFormatting>
  <pageMargins left="0.25" right="0.25" top="0.75" bottom="0.75" header="0.3" footer="0.3"/>
  <pageSetup paperSize="5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 tint="-0.499984740745262"/>
    <pageSetUpPr fitToPage="1"/>
  </sheetPr>
  <dimension ref="A1:V71"/>
  <sheetViews>
    <sheetView showGridLines="0" zoomScale="145" zoomScaleNormal="145" workbookViewId="0">
      <pane ySplit="2" topLeftCell="A3" activePane="bottomLeft" state="frozen"/>
      <selection pane="bottomLeft" activeCell="F7" sqref="F7"/>
    </sheetView>
  </sheetViews>
  <sheetFormatPr defaultColWidth="9" defaultRowHeight="14.4"/>
  <cols>
    <col min="1" max="1" width="11.5546875" customWidth="1" collapsed="1"/>
    <col min="2" max="2" width="8.88671875" customWidth="1" collapsed="1"/>
    <col min="3" max="3" width="9.109375" customWidth="1" collapsed="1"/>
    <col min="4" max="4" width="11.5546875" customWidth="1" collapsed="1"/>
    <col min="5" max="5" width="30.44140625" customWidth="1"/>
    <col min="6" max="6" width="50" customWidth="1" collapsed="1"/>
    <col min="7" max="7" width="26.5546875" customWidth="1" collapsed="1"/>
    <col min="8" max="8" width="17.5546875" customWidth="1" collapsed="1"/>
  </cols>
  <sheetData>
    <row r="1" spans="1:17" s="8" customFormat="1" ht="29.4" customHeight="1">
      <c r="A1" s="205" t="s">
        <v>417</v>
      </c>
      <c r="B1" s="203"/>
      <c r="C1" s="203"/>
      <c r="D1" s="203"/>
      <c r="E1" s="203"/>
      <c r="F1" s="203"/>
      <c r="G1" s="203"/>
      <c r="H1" s="205" t="s">
        <v>418</v>
      </c>
      <c r="I1" s="203"/>
      <c r="J1" s="203"/>
      <c r="K1" s="203"/>
      <c r="L1" s="203"/>
      <c r="M1" s="203"/>
      <c r="N1" s="203"/>
      <c r="O1" s="203"/>
      <c r="P1" s="203"/>
      <c r="Q1" s="203"/>
    </row>
    <row r="2" spans="1:17" ht="12.75" customHeight="1"/>
    <row r="3" spans="1:17" ht="21" customHeight="1">
      <c r="A3" s="206" t="s">
        <v>419</v>
      </c>
      <c r="B3" s="206"/>
      <c r="C3" s="206"/>
      <c r="D3" s="206"/>
      <c r="E3" s="206"/>
      <c r="F3" s="206"/>
      <c r="G3" s="206"/>
      <c r="H3" s="206" t="s">
        <v>419</v>
      </c>
      <c r="I3" s="206"/>
      <c r="J3" s="206"/>
      <c r="K3" s="206"/>
      <c r="L3" s="206"/>
      <c r="M3" s="206"/>
      <c r="N3" s="206"/>
      <c r="O3" s="206"/>
      <c r="P3" s="206"/>
      <c r="Q3" s="206"/>
    </row>
    <row r="4" spans="1:17" ht="11.1" customHeight="1"/>
    <row r="5" spans="1:17" ht="20.100000000000001" customHeight="1">
      <c r="A5" s="11" t="s">
        <v>71</v>
      </c>
      <c r="B5" s="238" t="s">
        <v>391</v>
      </c>
      <c r="C5" s="238"/>
      <c r="D5" s="12" t="s">
        <v>73</v>
      </c>
      <c r="E5" s="24" t="s">
        <v>74</v>
      </c>
      <c r="F5" s="24" t="s">
        <v>75</v>
      </c>
    </row>
    <row r="6" spans="1:17" ht="24">
      <c r="A6" s="13" t="s">
        <v>420</v>
      </c>
      <c r="B6" s="244">
        <v>0.15</v>
      </c>
      <c r="C6" s="245"/>
      <c r="D6" s="14">
        <v>0.33</v>
      </c>
      <c r="E6" s="25" t="s">
        <v>421</v>
      </c>
      <c r="F6" s="26"/>
      <c r="J6" s="239" t="s">
        <v>392</v>
      </c>
      <c r="K6" s="239"/>
      <c r="L6" s="239"/>
      <c r="M6" s="239"/>
      <c r="N6" s="239"/>
    </row>
    <row r="7" spans="1:17" s="9" customFormat="1" ht="36">
      <c r="A7" s="13" t="s">
        <v>422</v>
      </c>
      <c r="B7" s="244">
        <v>0</v>
      </c>
      <c r="C7" s="245"/>
      <c r="D7" s="14">
        <v>0.33</v>
      </c>
      <c r="E7" s="25" t="s">
        <v>423</v>
      </c>
      <c r="F7" s="26"/>
      <c r="G7"/>
      <c r="H7"/>
    </row>
    <row r="8" spans="1:17" s="9" customFormat="1" ht="24">
      <c r="A8" s="13" t="s">
        <v>424</v>
      </c>
      <c r="B8" s="246">
        <v>0.85</v>
      </c>
      <c r="C8" s="247"/>
      <c r="D8" s="15">
        <v>0.34</v>
      </c>
      <c r="E8" s="25" t="s">
        <v>425</v>
      </c>
      <c r="F8" s="26"/>
    </row>
    <row r="9" spans="1:17">
      <c r="A9" s="37"/>
      <c r="B9" s="37"/>
      <c r="C9" s="16"/>
      <c r="D9" s="16"/>
    </row>
    <row r="10" spans="1:17">
      <c r="A10" s="38" t="s">
        <v>84</v>
      </c>
      <c r="B10" s="39"/>
      <c r="C10" s="40"/>
      <c r="D10" s="17"/>
    </row>
    <row r="11" spans="1:17">
      <c r="A11" s="38" t="s">
        <v>85</v>
      </c>
      <c r="B11" s="39"/>
      <c r="C11" s="40"/>
      <c r="D11" s="17"/>
    </row>
    <row r="12" spans="1:17" ht="15.6">
      <c r="A12" s="38" t="s">
        <v>86</v>
      </c>
      <c r="B12" s="39">
        <v>1</v>
      </c>
      <c r="F12" s="1"/>
      <c r="G12" s="1"/>
    </row>
    <row r="13" spans="1:17" s="10" customFormat="1" ht="77.400000000000006" customHeight="1"/>
    <row r="14" spans="1:17" s="10" customFormat="1" ht="13.8"/>
    <row r="15" spans="1:17" s="10" customFormat="1" ht="93.6" customHeight="1"/>
    <row r="16" spans="1:17" s="10" customFormat="1" ht="13.8">
      <c r="F16" s="27"/>
      <c r="G16" s="28"/>
    </row>
    <row r="17" spans="1:22" s="10" customFormat="1" ht="13.8">
      <c r="F17" s="27"/>
      <c r="G17" s="28"/>
    </row>
    <row r="18" spans="1:22" s="10" customFormat="1" ht="13.8">
      <c r="F18" s="27"/>
      <c r="G18" s="28"/>
    </row>
    <row r="19" spans="1:22" s="10" customFormat="1" ht="13.8">
      <c r="F19" s="27"/>
      <c r="G19" s="28"/>
    </row>
    <row r="20" spans="1:22" s="10" customFormat="1" ht="13.8">
      <c r="F20" s="27"/>
      <c r="G20" s="28"/>
    </row>
    <row r="21" spans="1:22" s="10" customFormat="1" ht="13.8">
      <c r="F21" s="27"/>
      <c r="G21" s="28"/>
    </row>
    <row r="22" spans="1:22" s="10" customFormat="1" ht="13.8">
      <c r="F22" s="27"/>
      <c r="G22" s="28"/>
    </row>
    <row r="23" spans="1:22" s="10" customFormat="1" ht="13.8">
      <c r="F23" s="27"/>
      <c r="G23" s="28"/>
    </row>
    <row r="24" spans="1:22" s="10" customFormat="1" ht="61.5" customHeight="1">
      <c r="F24" s="27"/>
      <c r="G24" s="28"/>
    </row>
    <row r="25" spans="1:22" s="10" customFormat="1" ht="13.8">
      <c r="F25" s="27"/>
      <c r="G25" s="28"/>
    </row>
    <row r="26" spans="1:22" s="10" customFormat="1" ht="13.8">
      <c r="F26" s="27"/>
      <c r="G26" s="28"/>
    </row>
    <row r="27" spans="1:22" s="10" customFormat="1" ht="13.8">
      <c r="F27" s="27"/>
      <c r="G27" s="28"/>
    </row>
    <row r="28" spans="1:22" s="9" customFormat="1" ht="24.6" customHeight="1">
      <c r="A28" s="209" t="s">
        <v>87</v>
      </c>
      <c r="B28" s="209"/>
      <c r="C28" s="209"/>
      <c r="D28" s="209"/>
      <c r="E28" s="209"/>
      <c r="F28" s="209"/>
      <c r="G28" s="209"/>
      <c r="H28" s="209" t="s">
        <v>87</v>
      </c>
      <c r="I28" s="209"/>
      <c r="J28" s="209"/>
      <c r="K28" s="209"/>
      <c r="L28" s="209"/>
      <c r="M28" s="209"/>
      <c r="N28" s="209"/>
      <c r="O28" s="209"/>
      <c r="P28" s="209"/>
      <c r="Q28" s="209"/>
      <c r="R28"/>
      <c r="S28"/>
      <c r="T28"/>
      <c r="U28"/>
      <c r="V28"/>
    </row>
    <row r="29" spans="1:22" ht="9" customHeight="1"/>
    <row r="30" spans="1:22" s="9" customFormat="1" ht="28.5" customHeight="1">
      <c r="A30" s="230" t="s">
        <v>166</v>
      </c>
      <c r="B30" s="231"/>
      <c r="C30" s="231"/>
      <c r="D30" s="231"/>
      <c r="E30" s="29"/>
      <c r="F30"/>
      <c r="G30"/>
      <c r="H30"/>
    </row>
    <row r="31" spans="1:22" s="9" customFormat="1" ht="44.1" customHeight="1">
      <c r="A31" s="18" t="s">
        <v>89</v>
      </c>
      <c r="B31" s="19" t="s">
        <v>90</v>
      </c>
      <c r="C31" s="19" t="s">
        <v>91</v>
      </c>
      <c r="D31" s="19" t="s">
        <v>92</v>
      </c>
      <c r="E31" s="30"/>
    </row>
    <row r="32" spans="1:22">
      <c r="A32" s="20" t="s">
        <v>97</v>
      </c>
      <c r="B32" s="21">
        <f t="array" ref="B32:B71">MMULT(DF8map!B2:D41,'DF8'!B6:B8)</f>
        <v>1</v>
      </c>
      <c r="C32" s="21">
        <f t="array" ref="C32:C71">MMULT(DF8map!B2:D41,'DF8'!D6:D8)</f>
        <v>1</v>
      </c>
      <c r="D32" s="22">
        <f>IFERROR(MROUND((100*B32/C32),5)-100,0)</f>
        <v>0</v>
      </c>
      <c r="E32" s="31"/>
    </row>
    <row r="33" spans="1:10">
      <c r="A33" s="20" t="s">
        <v>98</v>
      </c>
      <c r="B33" s="21">
        <v>1</v>
      </c>
      <c r="C33" s="21">
        <v>1</v>
      </c>
      <c r="D33" s="22">
        <f t="shared" ref="D33:D71" si="0">IFERROR(MROUND((100*B33/C33),5)-100,0)</f>
        <v>0</v>
      </c>
      <c r="E33" s="31"/>
      <c r="J33" s="32"/>
    </row>
    <row r="34" spans="1:10">
      <c r="A34" s="20" t="s">
        <v>99</v>
      </c>
      <c r="B34" s="21">
        <v>1</v>
      </c>
      <c r="C34" s="21">
        <v>1.33</v>
      </c>
      <c r="D34" s="22">
        <f t="shared" si="0"/>
        <v>-25</v>
      </c>
      <c r="E34" s="31"/>
    </row>
    <row r="35" spans="1:10">
      <c r="A35" s="20" t="s">
        <v>100</v>
      </c>
      <c r="B35" s="21">
        <v>1</v>
      </c>
      <c r="C35" s="21">
        <v>1</v>
      </c>
      <c r="D35" s="22">
        <f t="shared" si="0"/>
        <v>0</v>
      </c>
      <c r="E35" s="31"/>
    </row>
    <row r="36" spans="1:10">
      <c r="A36" s="20" t="s">
        <v>101</v>
      </c>
      <c r="B36" s="21">
        <v>1</v>
      </c>
      <c r="C36" s="21">
        <v>1</v>
      </c>
      <c r="D36" s="22">
        <f t="shared" si="0"/>
        <v>0</v>
      </c>
      <c r="E36" s="31"/>
    </row>
    <row r="37" spans="1:10">
      <c r="A37" s="23" t="s">
        <v>102</v>
      </c>
      <c r="B37" s="21">
        <v>1</v>
      </c>
      <c r="C37" s="21">
        <v>1</v>
      </c>
      <c r="D37" s="22">
        <f t="shared" si="0"/>
        <v>0</v>
      </c>
      <c r="E37" s="31"/>
    </row>
    <row r="38" spans="1:10">
      <c r="A38" s="23" t="s">
        <v>103</v>
      </c>
      <c r="B38" s="21">
        <v>1</v>
      </c>
      <c r="C38" s="21">
        <v>1</v>
      </c>
      <c r="D38" s="22">
        <f t="shared" si="0"/>
        <v>0</v>
      </c>
      <c r="E38" s="31"/>
    </row>
    <row r="39" spans="1:10">
      <c r="A39" s="23" t="s">
        <v>104</v>
      </c>
      <c r="B39" s="21">
        <v>1</v>
      </c>
      <c r="C39" s="21">
        <v>1</v>
      </c>
      <c r="D39" s="22">
        <f t="shared" si="0"/>
        <v>0</v>
      </c>
      <c r="E39" s="31"/>
    </row>
    <row r="40" spans="1:10">
      <c r="A40" s="23" t="s">
        <v>105</v>
      </c>
      <c r="B40" s="21">
        <v>1</v>
      </c>
      <c r="C40" s="21">
        <v>1</v>
      </c>
      <c r="D40" s="22">
        <f t="shared" si="0"/>
        <v>0</v>
      </c>
      <c r="E40" s="31"/>
    </row>
    <row r="41" spans="1:10">
      <c r="A41" s="23" t="s">
        <v>106</v>
      </c>
      <c r="B41" s="21">
        <v>1</v>
      </c>
      <c r="C41" s="21">
        <v>1</v>
      </c>
      <c r="D41" s="22">
        <f t="shared" si="0"/>
        <v>0</v>
      </c>
      <c r="E41" s="31"/>
    </row>
    <row r="42" spans="1:10">
      <c r="A42" s="23" t="s">
        <v>107</v>
      </c>
      <c r="B42" s="21">
        <v>1</v>
      </c>
      <c r="C42" s="21">
        <v>1</v>
      </c>
      <c r="D42" s="22">
        <f t="shared" si="0"/>
        <v>0</v>
      </c>
      <c r="E42" s="31"/>
    </row>
    <row r="43" spans="1:10">
      <c r="A43" s="23" t="s">
        <v>108</v>
      </c>
      <c r="B43" s="21">
        <v>1</v>
      </c>
      <c r="C43" s="21">
        <v>1</v>
      </c>
      <c r="D43" s="22">
        <f t="shared" si="0"/>
        <v>0</v>
      </c>
      <c r="E43" s="31"/>
    </row>
    <row r="44" spans="1:10">
      <c r="A44" s="23" t="s">
        <v>109</v>
      </c>
      <c r="B44" s="21">
        <v>1</v>
      </c>
      <c r="C44" s="21">
        <v>1</v>
      </c>
      <c r="D44" s="22">
        <f t="shared" si="0"/>
        <v>0</v>
      </c>
      <c r="E44" s="31"/>
    </row>
    <row r="45" spans="1:10">
      <c r="A45" s="23" t="s">
        <v>110</v>
      </c>
      <c r="B45" s="21">
        <v>1.45</v>
      </c>
      <c r="C45" s="21">
        <v>2.98</v>
      </c>
      <c r="D45" s="22">
        <f t="shared" si="0"/>
        <v>-50</v>
      </c>
      <c r="E45" s="31"/>
    </row>
    <row r="46" spans="1:10">
      <c r="A46" s="23" t="s">
        <v>111</v>
      </c>
      <c r="B46" s="21">
        <v>1.45</v>
      </c>
      <c r="C46" s="21">
        <v>2.98</v>
      </c>
      <c r="D46" s="22">
        <f t="shared" si="0"/>
        <v>-50</v>
      </c>
      <c r="E46" s="31"/>
    </row>
    <row r="47" spans="1:10">
      <c r="A47" s="23" t="s">
        <v>112</v>
      </c>
      <c r="B47" s="21">
        <v>1</v>
      </c>
      <c r="C47" s="21">
        <v>1</v>
      </c>
      <c r="D47" s="22">
        <f t="shared" si="0"/>
        <v>0</v>
      </c>
      <c r="E47" s="31"/>
    </row>
    <row r="48" spans="1:10">
      <c r="A48" s="23" t="s">
        <v>113</v>
      </c>
      <c r="B48" s="21">
        <v>1.1499999999999999</v>
      </c>
      <c r="C48" s="21">
        <v>1.6600000000000001</v>
      </c>
      <c r="D48" s="22">
        <f t="shared" si="0"/>
        <v>-30</v>
      </c>
      <c r="E48" s="31"/>
    </row>
    <row r="49" spans="1:5">
      <c r="A49" s="23" t="s">
        <v>114</v>
      </c>
      <c r="B49" s="21">
        <v>1</v>
      </c>
      <c r="C49" s="21">
        <v>1</v>
      </c>
      <c r="D49" s="22">
        <f t="shared" si="0"/>
        <v>0</v>
      </c>
      <c r="E49" s="31"/>
    </row>
    <row r="50" spans="1:5">
      <c r="A50" s="23" t="s">
        <v>115</v>
      </c>
      <c r="B50" s="21">
        <v>1</v>
      </c>
      <c r="C50" s="21">
        <v>1</v>
      </c>
      <c r="D50" s="22">
        <f t="shared" si="0"/>
        <v>0</v>
      </c>
      <c r="E50" s="31"/>
    </row>
    <row r="51" spans="1:5">
      <c r="A51" s="20" t="s">
        <v>116</v>
      </c>
      <c r="B51" s="21">
        <v>1</v>
      </c>
      <c r="C51" s="21">
        <v>1</v>
      </c>
      <c r="D51" s="22">
        <f t="shared" si="0"/>
        <v>0</v>
      </c>
      <c r="E51" s="31"/>
    </row>
    <row r="52" spans="1:5">
      <c r="A52" s="20" t="s">
        <v>117</v>
      </c>
      <c r="B52" s="21">
        <v>1</v>
      </c>
      <c r="C52" s="21">
        <v>1</v>
      </c>
      <c r="D52" s="22">
        <f t="shared" si="0"/>
        <v>0</v>
      </c>
      <c r="E52" s="31"/>
    </row>
    <row r="53" spans="1:5">
      <c r="A53" s="20" t="s">
        <v>118</v>
      </c>
      <c r="B53" s="21">
        <v>1</v>
      </c>
      <c r="C53" s="21">
        <v>1</v>
      </c>
      <c r="D53" s="22">
        <f t="shared" si="0"/>
        <v>0</v>
      </c>
      <c r="E53" s="31"/>
    </row>
    <row r="54" spans="1:5">
      <c r="A54" s="20" t="s">
        <v>119</v>
      </c>
      <c r="B54" s="21">
        <v>1</v>
      </c>
      <c r="C54" s="21">
        <v>1</v>
      </c>
      <c r="D54" s="22">
        <f t="shared" si="0"/>
        <v>0</v>
      </c>
      <c r="E54" s="31"/>
    </row>
    <row r="55" spans="1:5">
      <c r="A55" s="20" t="s">
        <v>120</v>
      </c>
      <c r="B55" s="21">
        <v>1</v>
      </c>
      <c r="C55" s="21">
        <v>1</v>
      </c>
      <c r="D55" s="22">
        <f t="shared" si="0"/>
        <v>0</v>
      </c>
      <c r="E55" s="31"/>
    </row>
    <row r="56" spans="1:5">
      <c r="A56" s="20" t="s">
        <v>121</v>
      </c>
      <c r="B56" s="21">
        <v>1</v>
      </c>
      <c r="C56" s="21">
        <v>1</v>
      </c>
      <c r="D56" s="22">
        <f t="shared" si="0"/>
        <v>0</v>
      </c>
      <c r="E56" s="31"/>
    </row>
    <row r="57" spans="1:5">
      <c r="A57" s="20" t="s">
        <v>122</v>
      </c>
      <c r="B57" s="21">
        <v>1</v>
      </c>
      <c r="C57" s="21">
        <v>1</v>
      </c>
      <c r="D57" s="22">
        <f t="shared" si="0"/>
        <v>0</v>
      </c>
      <c r="E57" s="31"/>
    </row>
    <row r="58" spans="1:5">
      <c r="A58" s="20" t="s">
        <v>123</v>
      </c>
      <c r="B58" s="21">
        <v>1</v>
      </c>
      <c r="C58" s="21">
        <v>1</v>
      </c>
      <c r="D58" s="22">
        <f t="shared" si="0"/>
        <v>0</v>
      </c>
      <c r="E58" s="31"/>
    </row>
    <row r="59" spans="1:5">
      <c r="A59" s="20" t="s">
        <v>124</v>
      </c>
      <c r="B59" s="21">
        <v>1</v>
      </c>
      <c r="C59" s="21">
        <v>1</v>
      </c>
      <c r="D59" s="22">
        <f t="shared" si="0"/>
        <v>0</v>
      </c>
      <c r="E59" s="31"/>
    </row>
    <row r="60" spans="1:5">
      <c r="A60" s="20" t="s">
        <v>125</v>
      </c>
      <c r="B60" s="21">
        <v>1</v>
      </c>
      <c r="C60" s="21">
        <v>1</v>
      </c>
      <c r="D60" s="22">
        <f t="shared" si="0"/>
        <v>0</v>
      </c>
      <c r="E60" s="31"/>
    </row>
    <row r="61" spans="1:5">
      <c r="A61" s="20" t="s">
        <v>126</v>
      </c>
      <c r="B61" s="21">
        <v>1</v>
      </c>
      <c r="C61" s="21">
        <v>1</v>
      </c>
      <c r="D61" s="22">
        <f t="shared" si="0"/>
        <v>0</v>
      </c>
      <c r="E61" s="31"/>
    </row>
    <row r="62" spans="1:5">
      <c r="A62" s="23" t="s">
        <v>127</v>
      </c>
      <c r="B62" s="21">
        <v>1</v>
      </c>
      <c r="C62" s="21">
        <v>1</v>
      </c>
      <c r="D62" s="22">
        <f t="shared" si="0"/>
        <v>0</v>
      </c>
      <c r="E62" s="31"/>
    </row>
    <row r="63" spans="1:5">
      <c r="A63" s="23" t="s">
        <v>128</v>
      </c>
      <c r="B63" s="21">
        <v>1</v>
      </c>
      <c r="C63" s="21">
        <v>1</v>
      </c>
      <c r="D63" s="22">
        <f t="shared" si="0"/>
        <v>0</v>
      </c>
      <c r="E63" s="31"/>
    </row>
    <row r="64" spans="1:5">
      <c r="A64" s="23" t="s">
        <v>129</v>
      </c>
      <c r="B64" s="21">
        <v>1</v>
      </c>
      <c r="C64" s="21">
        <v>1</v>
      </c>
      <c r="D64" s="22">
        <f t="shared" si="0"/>
        <v>0</v>
      </c>
      <c r="E64" s="31"/>
    </row>
    <row r="65" spans="1:5">
      <c r="A65" s="23" t="s">
        <v>130</v>
      </c>
      <c r="B65" s="21">
        <v>1</v>
      </c>
      <c r="C65" s="21">
        <v>1</v>
      </c>
      <c r="D65" s="22">
        <f t="shared" si="0"/>
        <v>0</v>
      </c>
      <c r="E65" s="31"/>
    </row>
    <row r="66" spans="1:5">
      <c r="A66" s="23" t="s">
        <v>131</v>
      </c>
      <c r="B66" s="21">
        <v>1</v>
      </c>
      <c r="C66" s="21">
        <v>1</v>
      </c>
      <c r="D66" s="22">
        <f t="shared" si="0"/>
        <v>0</v>
      </c>
      <c r="E66" s="31"/>
    </row>
    <row r="67" spans="1:5">
      <c r="A67" s="23" t="s">
        <v>132</v>
      </c>
      <c r="B67" s="21">
        <v>1</v>
      </c>
      <c r="C67" s="21">
        <v>1</v>
      </c>
      <c r="D67" s="22">
        <f t="shared" si="0"/>
        <v>0</v>
      </c>
      <c r="E67" s="31"/>
    </row>
    <row r="68" spans="1:5">
      <c r="A68" s="20" t="s">
        <v>133</v>
      </c>
      <c r="B68" s="21">
        <v>1.2999999999999998</v>
      </c>
      <c r="C68" s="21">
        <v>2.3199999999999998</v>
      </c>
      <c r="D68" s="22">
        <f t="shared" si="0"/>
        <v>-45</v>
      </c>
      <c r="E68" s="31"/>
    </row>
    <row r="69" spans="1:5">
      <c r="A69" s="20" t="s">
        <v>134</v>
      </c>
      <c r="B69" s="21">
        <v>1</v>
      </c>
      <c r="C69" s="21">
        <v>1</v>
      </c>
      <c r="D69" s="22">
        <f t="shared" si="0"/>
        <v>0</v>
      </c>
      <c r="E69" s="31"/>
    </row>
    <row r="70" spans="1:5">
      <c r="A70" s="20" t="s">
        <v>135</v>
      </c>
      <c r="B70" s="21">
        <v>1</v>
      </c>
      <c r="C70" s="21">
        <v>1</v>
      </c>
      <c r="D70" s="22">
        <f t="shared" si="0"/>
        <v>0</v>
      </c>
      <c r="E70" s="31"/>
    </row>
    <row r="71" spans="1:5">
      <c r="A71" s="20" t="s">
        <v>136</v>
      </c>
      <c r="B71" s="21">
        <v>1</v>
      </c>
      <c r="C71" s="21">
        <v>1</v>
      </c>
      <c r="D71" s="22">
        <f t="shared" si="0"/>
        <v>0</v>
      </c>
      <c r="E71" s="31"/>
    </row>
  </sheetData>
  <mergeCells count="12">
    <mergeCell ref="A30:D30"/>
    <mergeCell ref="B6:C6"/>
    <mergeCell ref="J6:N6"/>
    <mergeCell ref="B7:C7"/>
    <mergeCell ref="B8:C8"/>
    <mergeCell ref="A28:G28"/>
    <mergeCell ref="H28:Q28"/>
    <mergeCell ref="A1:G1"/>
    <mergeCell ref="H1:Q1"/>
    <mergeCell ref="A3:G3"/>
    <mergeCell ref="H3:Q3"/>
    <mergeCell ref="B5:C5"/>
  </mergeCells>
  <pageMargins left="0.25" right="0.25" top="0.75" bottom="0.75" header="0.3" footer="0.3"/>
  <pageSetup paperSize="5" scale="87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rowBreaks count="1" manualBreakCount="1">
    <brk id="26" max="16383" man="1"/>
  </rowBreak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8" tint="-0.499984740745262"/>
    <pageSetUpPr fitToPage="1"/>
  </sheetPr>
  <dimension ref="A1:F41"/>
  <sheetViews>
    <sheetView showGridLines="0" zoomScale="85" zoomScaleNormal="85" workbookViewId="0">
      <pane ySplit="1" topLeftCell="A2" activePane="bottomLeft" state="frozen"/>
      <selection pane="bottomLeft" activeCell="A2" sqref="A2"/>
    </sheetView>
  </sheetViews>
  <sheetFormatPr defaultColWidth="9" defaultRowHeight="15.6"/>
  <cols>
    <col min="1" max="1" width="8.6640625" style="1" collapsed="1"/>
    <col min="2" max="4" width="13.88671875" style="2" customWidth="1" collapsed="1"/>
  </cols>
  <sheetData>
    <row r="1" spans="1:6" ht="21">
      <c r="A1" s="3" t="s">
        <v>426</v>
      </c>
      <c r="B1" s="4" t="s">
        <v>420</v>
      </c>
      <c r="C1" s="4" t="s">
        <v>422</v>
      </c>
      <c r="D1" s="4" t="s">
        <v>427</v>
      </c>
    </row>
    <row r="2" spans="1:6" ht="14.4">
      <c r="A2" s="5" t="s">
        <v>97</v>
      </c>
      <c r="B2" s="34">
        <v>1</v>
      </c>
      <c r="C2" s="34">
        <v>1</v>
      </c>
      <c r="D2" s="34">
        <v>1</v>
      </c>
    </row>
    <row r="3" spans="1:6" ht="14.4">
      <c r="A3" s="5" t="s">
        <v>98</v>
      </c>
      <c r="B3" s="34">
        <v>1</v>
      </c>
      <c r="C3" s="34">
        <v>1</v>
      </c>
      <c r="D3" s="34">
        <v>1</v>
      </c>
    </row>
    <row r="4" spans="1:6" ht="14.4">
      <c r="A4" s="5" t="s">
        <v>99</v>
      </c>
      <c r="B4" s="34">
        <v>1</v>
      </c>
      <c r="C4" s="34">
        <v>2</v>
      </c>
      <c r="D4" s="34">
        <v>1</v>
      </c>
    </row>
    <row r="5" spans="1:6" ht="14.4">
      <c r="A5" s="5" t="s">
        <v>100</v>
      </c>
      <c r="B5" s="34">
        <v>1</v>
      </c>
      <c r="C5" s="34">
        <v>1</v>
      </c>
      <c r="D5" s="34">
        <v>1</v>
      </c>
    </row>
    <row r="6" spans="1:6" ht="14.4">
      <c r="A6" s="5" t="s">
        <v>101</v>
      </c>
      <c r="B6" s="34">
        <v>1</v>
      </c>
      <c r="C6" s="34">
        <v>1</v>
      </c>
      <c r="D6" s="34">
        <v>1</v>
      </c>
      <c r="F6" s="35"/>
    </row>
    <row r="7" spans="1:6" ht="14.4">
      <c r="A7" s="7" t="s">
        <v>102</v>
      </c>
      <c r="B7" s="34">
        <v>1</v>
      </c>
      <c r="C7" s="34">
        <v>1</v>
      </c>
      <c r="D7" s="34">
        <v>1</v>
      </c>
      <c r="F7" s="35"/>
    </row>
    <row r="8" spans="1:6" ht="14.4">
      <c r="A8" s="7" t="s">
        <v>103</v>
      </c>
      <c r="B8" s="34">
        <v>1</v>
      </c>
      <c r="C8" s="34">
        <v>1</v>
      </c>
      <c r="D8" s="34">
        <v>1</v>
      </c>
      <c r="F8" s="35"/>
    </row>
    <row r="9" spans="1:6" ht="14.4">
      <c r="A9" s="7" t="s">
        <v>104</v>
      </c>
      <c r="B9" s="34">
        <v>1</v>
      </c>
      <c r="C9" s="34">
        <v>1</v>
      </c>
      <c r="D9" s="34">
        <v>1</v>
      </c>
      <c r="F9" s="35"/>
    </row>
    <row r="10" spans="1:6" ht="14.4">
      <c r="A10" s="7" t="s">
        <v>105</v>
      </c>
      <c r="B10" s="34">
        <v>1</v>
      </c>
      <c r="C10" s="34">
        <v>1</v>
      </c>
      <c r="D10" s="34">
        <v>1</v>
      </c>
      <c r="F10" s="36"/>
    </row>
    <row r="11" spans="1:6" ht="14.4">
      <c r="A11" s="7" t="s">
        <v>106</v>
      </c>
      <c r="B11" s="34">
        <v>1</v>
      </c>
      <c r="C11" s="34">
        <v>1</v>
      </c>
      <c r="D11" s="34">
        <v>1</v>
      </c>
    </row>
    <row r="12" spans="1:6" ht="14.4">
      <c r="A12" s="7" t="s">
        <v>107</v>
      </c>
      <c r="B12" s="34">
        <v>1</v>
      </c>
      <c r="C12" s="34">
        <v>1</v>
      </c>
      <c r="D12" s="34">
        <v>1</v>
      </c>
    </row>
    <row r="13" spans="1:6" ht="14.4">
      <c r="A13" s="7" t="s">
        <v>108</v>
      </c>
      <c r="B13" s="34">
        <v>1</v>
      </c>
      <c r="C13" s="34">
        <v>1</v>
      </c>
      <c r="D13" s="34">
        <v>1</v>
      </c>
    </row>
    <row r="14" spans="1:6" ht="14.4">
      <c r="A14" s="7" t="s">
        <v>109</v>
      </c>
      <c r="B14" s="34">
        <v>1</v>
      </c>
      <c r="C14" s="34">
        <v>1</v>
      </c>
      <c r="D14" s="34">
        <v>1</v>
      </c>
    </row>
    <row r="15" spans="1:6" ht="14.4">
      <c r="A15" s="7" t="s">
        <v>110</v>
      </c>
      <c r="B15" s="34">
        <v>4</v>
      </c>
      <c r="C15" s="34">
        <v>4</v>
      </c>
      <c r="D15" s="34">
        <v>1</v>
      </c>
    </row>
    <row r="16" spans="1:6" ht="14.4">
      <c r="A16" s="7" t="s">
        <v>111</v>
      </c>
      <c r="B16" s="34">
        <v>4</v>
      </c>
      <c r="C16" s="34">
        <v>4</v>
      </c>
      <c r="D16" s="34">
        <v>1</v>
      </c>
    </row>
    <row r="17" spans="1:4" ht="14.4">
      <c r="A17" s="7" t="s">
        <v>112</v>
      </c>
      <c r="B17" s="34">
        <v>1</v>
      </c>
      <c r="C17" s="34">
        <v>1</v>
      </c>
      <c r="D17" s="34">
        <v>1</v>
      </c>
    </row>
    <row r="18" spans="1:4" ht="14.4">
      <c r="A18" s="7" t="s">
        <v>113</v>
      </c>
      <c r="B18" s="34">
        <v>2</v>
      </c>
      <c r="C18" s="34">
        <v>2</v>
      </c>
      <c r="D18" s="34">
        <v>1</v>
      </c>
    </row>
    <row r="19" spans="1:4" ht="14.4">
      <c r="A19" s="7" t="s">
        <v>114</v>
      </c>
      <c r="B19" s="34">
        <v>1</v>
      </c>
      <c r="C19" s="34">
        <v>1</v>
      </c>
      <c r="D19" s="34">
        <v>1</v>
      </c>
    </row>
    <row r="20" spans="1:4" ht="14.4">
      <c r="A20" s="7" t="s">
        <v>115</v>
      </c>
      <c r="B20" s="34">
        <v>1</v>
      </c>
      <c r="C20" s="34">
        <v>1</v>
      </c>
      <c r="D20" s="34">
        <v>1</v>
      </c>
    </row>
    <row r="21" spans="1:4" ht="14.4">
      <c r="A21" s="5" t="s">
        <v>116</v>
      </c>
      <c r="B21" s="34">
        <v>1</v>
      </c>
      <c r="C21" s="34">
        <v>1</v>
      </c>
      <c r="D21" s="34">
        <v>1</v>
      </c>
    </row>
    <row r="22" spans="1:4" ht="14.4">
      <c r="A22" s="5" t="s">
        <v>117</v>
      </c>
      <c r="B22" s="34">
        <v>1</v>
      </c>
      <c r="C22" s="34">
        <v>1</v>
      </c>
      <c r="D22" s="34">
        <v>1</v>
      </c>
    </row>
    <row r="23" spans="1:4" ht="14.4">
      <c r="A23" s="5" t="s">
        <v>118</v>
      </c>
      <c r="B23" s="34">
        <v>1</v>
      </c>
      <c r="C23" s="34">
        <v>1</v>
      </c>
      <c r="D23" s="34">
        <v>1</v>
      </c>
    </row>
    <row r="24" spans="1:4" ht="14.4">
      <c r="A24" s="5" t="s">
        <v>119</v>
      </c>
      <c r="B24" s="34">
        <v>1</v>
      </c>
      <c r="C24" s="34">
        <v>1</v>
      </c>
      <c r="D24" s="34">
        <v>1</v>
      </c>
    </row>
    <row r="25" spans="1:4" ht="14.4">
      <c r="A25" s="5" t="s">
        <v>120</v>
      </c>
      <c r="B25" s="34">
        <v>1</v>
      </c>
      <c r="C25" s="34">
        <v>1</v>
      </c>
      <c r="D25" s="34">
        <v>1</v>
      </c>
    </row>
    <row r="26" spans="1:4" ht="14.4">
      <c r="A26" s="5" t="s">
        <v>121</v>
      </c>
      <c r="B26" s="34">
        <v>1</v>
      </c>
      <c r="C26" s="34">
        <v>1</v>
      </c>
      <c r="D26" s="34">
        <v>1</v>
      </c>
    </row>
    <row r="27" spans="1:4" ht="14.4">
      <c r="A27" s="5" t="s">
        <v>122</v>
      </c>
      <c r="B27" s="34">
        <v>1</v>
      </c>
      <c r="C27" s="34">
        <v>1</v>
      </c>
      <c r="D27" s="34">
        <v>1</v>
      </c>
    </row>
    <row r="28" spans="1:4" ht="14.4">
      <c r="A28" s="5" t="s">
        <v>123</v>
      </c>
      <c r="B28" s="34">
        <v>1</v>
      </c>
      <c r="C28" s="34">
        <v>1</v>
      </c>
      <c r="D28" s="34">
        <v>1</v>
      </c>
    </row>
    <row r="29" spans="1:4" ht="14.4">
      <c r="A29" s="5" t="s">
        <v>124</v>
      </c>
      <c r="B29" s="34">
        <v>1</v>
      </c>
      <c r="C29" s="34">
        <v>1</v>
      </c>
      <c r="D29" s="34">
        <v>1</v>
      </c>
    </row>
    <row r="30" spans="1:4" ht="14.4">
      <c r="A30" s="5" t="s">
        <v>125</v>
      </c>
      <c r="B30" s="34">
        <v>1</v>
      </c>
      <c r="C30" s="34">
        <v>1</v>
      </c>
      <c r="D30" s="34">
        <v>1</v>
      </c>
    </row>
    <row r="31" spans="1:4" ht="14.4">
      <c r="A31" s="5" t="s">
        <v>126</v>
      </c>
      <c r="B31" s="34">
        <v>1</v>
      </c>
      <c r="C31" s="34">
        <v>1</v>
      </c>
      <c r="D31" s="34">
        <v>1</v>
      </c>
    </row>
    <row r="32" spans="1:4" ht="14.4">
      <c r="A32" s="7" t="s">
        <v>127</v>
      </c>
      <c r="B32" s="34">
        <v>1</v>
      </c>
      <c r="C32" s="34">
        <v>1</v>
      </c>
      <c r="D32" s="34">
        <v>1</v>
      </c>
    </row>
    <row r="33" spans="1:4" ht="14.4">
      <c r="A33" s="7" t="s">
        <v>128</v>
      </c>
      <c r="B33" s="34">
        <v>1</v>
      </c>
      <c r="C33" s="34">
        <v>1</v>
      </c>
      <c r="D33" s="34">
        <v>1</v>
      </c>
    </row>
    <row r="34" spans="1:4" ht="14.4">
      <c r="A34" s="7" t="s">
        <v>129</v>
      </c>
      <c r="B34" s="34">
        <v>1</v>
      </c>
      <c r="C34" s="34">
        <v>1</v>
      </c>
      <c r="D34" s="34">
        <v>1</v>
      </c>
    </row>
    <row r="35" spans="1:4" ht="14.4">
      <c r="A35" s="7" t="s">
        <v>130</v>
      </c>
      <c r="B35" s="34">
        <v>1</v>
      </c>
      <c r="C35" s="34">
        <v>1</v>
      </c>
      <c r="D35" s="34">
        <v>1</v>
      </c>
    </row>
    <row r="36" spans="1:4" ht="14.4">
      <c r="A36" s="7" t="s">
        <v>131</v>
      </c>
      <c r="B36" s="34">
        <v>1</v>
      </c>
      <c r="C36" s="34">
        <v>1</v>
      </c>
      <c r="D36" s="34">
        <v>1</v>
      </c>
    </row>
    <row r="37" spans="1:4" ht="14.4">
      <c r="A37" s="7" t="s">
        <v>132</v>
      </c>
      <c r="B37" s="34">
        <v>1</v>
      </c>
      <c r="C37" s="34">
        <v>1</v>
      </c>
      <c r="D37" s="34">
        <v>1</v>
      </c>
    </row>
    <row r="38" spans="1:4" ht="14.4">
      <c r="A38" s="5" t="s">
        <v>133</v>
      </c>
      <c r="B38" s="34">
        <v>3</v>
      </c>
      <c r="C38" s="34">
        <v>3</v>
      </c>
      <c r="D38" s="34">
        <v>1</v>
      </c>
    </row>
    <row r="39" spans="1:4" ht="14.4">
      <c r="A39" s="5" t="s">
        <v>134</v>
      </c>
      <c r="B39" s="34">
        <v>1</v>
      </c>
      <c r="C39" s="34">
        <v>1</v>
      </c>
      <c r="D39" s="34">
        <v>1</v>
      </c>
    </row>
    <row r="40" spans="1:4" ht="14.4">
      <c r="A40" s="5" t="s">
        <v>135</v>
      </c>
      <c r="B40" s="34">
        <v>1</v>
      </c>
      <c r="C40" s="34">
        <v>1</v>
      </c>
      <c r="D40" s="34">
        <v>1</v>
      </c>
    </row>
    <row r="41" spans="1:4" ht="14.4">
      <c r="A41" s="5" t="s">
        <v>136</v>
      </c>
      <c r="B41" s="34">
        <v>1</v>
      </c>
      <c r="C41" s="34">
        <v>1</v>
      </c>
      <c r="D41" s="34">
        <v>1</v>
      </c>
    </row>
  </sheetData>
  <conditionalFormatting sqref="B2:D41">
    <cfRule type="cellIs" dxfId="9" priority="1" operator="equal">
      <formula>1</formula>
    </cfRule>
    <cfRule type="cellIs" dxfId="8" priority="2" operator="equal">
      <formula>2</formula>
    </cfRule>
    <cfRule type="cellIs" dxfId="7" priority="3" operator="equal">
      <formula>3</formula>
    </cfRule>
    <cfRule type="cellIs" dxfId="6" priority="4" operator="equal">
      <formula>4</formula>
    </cfRule>
  </conditionalFormatting>
  <pageMargins left="0.25" right="0.25" top="0.75" bottom="0.75" header="0.3" footer="0.3"/>
  <pageSetup paperSize="5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  <pageSetUpPr fitToPage="1"/>
  </sheetPr>
  <dimension ref="A1:Y51"/>
  <sheetViews>
    <sheetView showGridLines="0" zoomScale="70" zoomScaleNormal="70" workbookViewId="0">
      <pane ySplit="5" topLeftCell="A6" activePane="bottomLeft" state="frozen"/>
      <selection pane="bottomLeft" activeCell="F5" sqref="F5"/>
    </sheetView>
  </sheetViews>
  <sheetFormatPr defaultColWidth="8.6640625" defaultRowHeight="14.4"/>
  <cols>
    <col min="1" max="1" width="51" style="127" customWidth="1"/>
    <col min="2" max="3" width="12.44140625" style="65" customWidth="1"/>
    <col min="4" max="4" width="9.5546875" style="65" customWidth="1"/>
    <col min="5" max="5" width="9.6640625" style="65" customWidth="1"/>
    <col min="6" max="6" width="0.109375" customWidth="1"/>
    <col min="7" max="7" width="24.88671875" style="47" customWidth="1"/>
    <col min="8" max="8" width="1.6640625" style="47" customWidth="1"/>
    <col min="9" max="9" width="12.88671875" style="65" customWidth="1"/>
    <col min="10" max="10" width="14.6640625" style="65" customWidth="1"/>
    <col min="11" max="11" width="6.109375" style="65" customWidth="1"/>
    <col min="12" max="12" width="11" style="65" customWidth="1"/>
    <col min="13" max="13" width="17.88671875" style="65" customWidth="1"/>
    <col min="14" max="14" width="13.88671875" style="65" customWidth="1"/>
    <col min="15" max="15" width="5.88671875" style="65" hidden="1" customWidth="1"/>
    <col min="16" max="16" width="6.44140625" hidden="1" customWidth="1"/>
    <col min="17" max="17" width="23.109375" style="47" customWidth="1"/>
    <col min="18" max="18" width="1.88671875" style="65" customWidth="1"/>
    <col min="19" max="19" width="16" style="65" customWidth="1"/>
    <col min="20" max="20" width="32.5546875" style="65" customWidth="1"/>
    <col min="21" max="21" width="23.44140625" style="65" customWidth="1"/>
    <col min="22" max="22" width="2.109375" style="65" customWidth="1"/>
    <col min="23" max="23" width="13.109375" style="128" customWidth="1"/>
    <col min="24" max="24" width="12.44140625" style="128" customWidth="1"/>
    <col min="25" max="25" width="30.88671875" style="65" customWidth="1"/>
    <col min="26" max="16384" width="8.6640625" style="65"/>
  </cols>
  <sheetData>
    <row r="1" spans="1:25" s="126" customFormat="1" ht="33" customHeight="1">
      <c r="A1" s="183" t="s">
        <v>5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</row>
    <row r="2" spans="1:25" customFormat="1" ht="3.6" customHeight="1">
      <c r="A2" s="49"/>
      <c r="G2" s="139"/>
      <c r="H2" s="139"/>
      <c r="Q2" s="139"/>
      <c r="W2" s="32"/>
      <c r="X2" s="32"/>
    </row>
    <row r="3" spans="1:25" s="1" customFormat="1" ht="25.5" customHeight="1">
      <c r="A3" s="129"/>
      <c r="B3" s="185" t="s">
        <v>6</v>
      </c>
      <c r="C3" s="185"/>
      <c r="D3" s="185"/>
      <c r="E3" s="185"/>
      <c r="F3" s="185"/>
      <c r="G3" s="185"/>
      <c r="I3" s="186" t="s">
        <v>7</v>
      </c>
      <c r="J3" s="186"/>
      <c r="K3" s="186"/>
      <c r="L3" s="186"/>
      <c r="M3" s="186"/>
      <c r="N3" s="186"/>
      <c r="O3" s="186"/>
      <c r="P3" s="186"/>
      <c r="Q3" s="186"/>
      <c r="S3" s="187" t="s">
        <v>8</v>
      </c>
      <c r="T3" s="188"/>
      <c r="U3" s="188"/>
      <c r="V3" s="188"/>
      <c r="W3" s="188"/>
      <c r="X3" s="188"/>
      <c r="Y3" s="188"/>
    </row>
    <row r="4" spans="1:25" s="105" customFormat="1" ht="67.5" customHeight="1">
      <c r="A4" s="130" t="s">
        <v>9</v>
      </c>
      <c r="B4" s="131" t="s">
        <v>10</v>
      </c>
      <c r="C4" s="132" t="s">
        <v>11</v>
      </c>
      <c r="D4" s="132" t="s">
        <v>12</v>
      </c>
      <c r="E4" s="132" t="s">
        <v>13</v>
      </c>
      <c r="F4" s="140"/>
      <c r="G4" s="189" t="s">
        <v>14</v>
      </c>
      <c r="H4"/>
      <c r="I4" s="132" t="s">
        <v>15</v>
      </c>
      <c r="J4" s="132" t="s">
        <v>16</v>
      </c>
      <c r="K4" s="132" t="s">
        <v>17</v>
      </c>
      <c r="L4" s="132" t="s">
        <v>18</v>
      </c>
      <c r="M4" s="132" t="s">
        <v>19</v>
      </c>
      <c r="N4" s="131" t="s">
        <v>20</v>
      </c>
      <c r="O4" s="132" t="s">
        <v>21</v>
      </c>
      <c r="P4" s="140"/>
      <c r="Q4" s="191" t="s">
        <v>22</v>
      </c>
      <c r="S4" s="193" t="s">
        <v>23</v>
      </c>
      <c r="T4" s="195" t="s">
        <v>24</v>
      </c>
      <c r="U4" s="197" t="s">
        <v>25</v>
      </c>
      <c r="W4" s="198" t="s">
        <v>26</v>
      </c>
      <c r="X4" s="199" t="s">
        <v>27</v>
      </c>
      <c r="Y4" s="200" t="s">
        <v>24</v>
      </c>
    </row>
    <row r="5" spans="1:25" ht="17.100000000000001" customHeight="1">
      <c r="A5" s="133" t="s">
        <v>28</v>
      </c>
      <c r="B5" s="134">
        <v>2</v>
      </c>
      <c r="C5" s="134">
        <v>1</v>
      </c>
      <c r="D5" s="134">
        <v>3</v>
      </c>
      <c r="E5" s="134">
        <v>4</v>
      </c>
      <c r="F5" s="17"/>
      <c r="G5" s="190"/>
      <c r="H5"/>
      <c r="I5" s="134">
        <v>1</v>
      </c>
      <c r="J5" s="134">
        <v>3</v>
      </c>
      <c r="K5" s="134">
        <v>1</v>
      </c>
      <c r="L5" s="134">
        <v>1</v>
      </c>
      <c r="M5" s="134">
        <v>1</v>
      </c>
      <c r="N5" s="134">
        <v>1</v>
      </c>
      <c r="O5" s="145">
        <v>0</v>
      </c>
      <c r="P5" s="17"/>
      <c r="Q5" s="192"/>
      <c r="S5" s="194"/>
      <c r="T5" s="196"/>
      <c r="U5" s="198"/>
      <c r="W5" s="198"/>
      <c r="X5" s="199"/>
      <c r="Y5" s="201"/>
    </row>
    <row r="6" spans="1:25" ht="33.75" customHeight="1">
      <c r="A6" s="135" t="s">
        <v>29</v>
      </c>
      <c r="B6" s="136">
        <f>'DF1'!D22</f>
        <v>0</v>
      </c>
      <c r="C6" s="136">
        <f>'DF2'!D31</f>
        <v>0</v>
      </c>
      <c r="D6" s="136">
        <f>'DF3'!D36</f>
        <v>5</v>
      </c>
      <c r="E6" s="136">
        <f>'DF4'!D33</f>
        <v>-5</v>
      </c>
      <c r="F6" s="141">
        <f t="shared" ref="F6:F45" si="0">SUMPRODUCT(B$5:E$5,B6:E6)</f>
        <v>-5</v>
      </c>
      <c r="G6" s="142">
        <f>IFERROR(IF(F6&gt;=0,MROUND(TRUNC(100*SUMPRODUCT(B$5:E$5,B6:E6)/MAX(F$50:F$51)),5),MROUND(TRUNC(100*SUMPRODUCT(B$5:E$5,B6:E6)/MAX(F$50:F$51)),-5)),0)</f>
        <v>0</v>
      </c>
      <c r="H6"/>
      <c r="I6" s="136">
        <f>'DF5'!D30</f>
        <v>-5</v>
      </c>
      <c r="J6" s="136">
        <f>'DF6'!D30</f>
        <v>0</v>
      </c>
      <c r="K6" s="136">
        <f>'DF7'!D32</f>
        <v>0</v>
      </c>
      <c r="L6" s="136">
        <f>'DF8'!D32</f>
        <v>0</v>
      </c>
      <c r="M6" s="136">
        <f>'DF9'!D28</f>
        <v>0</v>
      </c>
      <c r="N6" s="136">
        <f>'DF10'!D22</f>
        <v>-20</v>
      </c>
      <c r="O6" s="136">
        <v>0</v>
      </c>
      <c r="P6" s="146">
        <f t="shared" ref="P6:P45" si="1">SUMPRODUCT(B$5:E$5,B6:E6)+SUMPRODUCT(I$5:N$5,I6:N6)</f>
        <v>-30</v>
      </c>
      <c r="Q6" s="147">
        <f>IFERROR(IF(P6&gt;0,MROUND(TRUNC(100*SUMPRODUCT(B$5:N$5,B6:N6)/MAX(P$50:P$51)),5),MROUND(TRUNC(100*SUMPRODUCT(B$5:N$5,B6:N6)/MAX(P$50:P$51)),-5)),0)</f>
        <v>-10</v>
      </c>
      <c r="S6" s="148"/>
      <c r="T6" s="149"/>
      <c r="U6" s="150">
        <f>Q6+S6</f>
        <v>-10</v>
      </c>
      <c r="W6" s="151">
        <f>IF(U6&gt;=75,4,IF(U6&gt;=50,3,IF(U6&gt;=25,2,1)))</f>
        <v>1</v>
      </c>
      <c r="X6" s="152">
        <f>W6</f>
        <v>1</v>
      </c>
      <c r="Y6" s="155"/>
    </row>
    <row r="7" spans="1:25" ht="27.6" customHeight="1">
      <c r="A7" s="135" t="s">
        <v>30</v>
      </c>
      <c r="B7" s="136">
        <f>'DF1'!D23</f>
        <v>10</v>
      </c>
      <c r="C7" s="136">
        <f>'DF2'!D32</f>
        <v>5</v>
      </c>
      <c r="D7" s="136">
        <f>'DF3'!D37</f>
        <v>30</v>
      </c>
      <c r="E7" s="136">
        <f>'DF4'!D34</f>
        <v>0</v>
      </c>
      <c r="F7" s="141">
        <f t="shared" si="0"/>
        <v>115</v>
      </c>
      <c r="G7" s="142">
        <f t="shared" ref="G7:G45" si="2">IFERROR(IF(F7&gt;=0,MROUND(TRUNC(100*SUMPRODUCT(B$5:E$5,B7:E7)/MAX(F$50:F$51)),5),MROUND(TRUNC(100*SUMPRODUCT(B$5:E$5,B7:E7)/MAX(F$50:F$51)),-5)),0)</f>
        <v>45</v>
      </c>
      <c r="H7"/>
      <c r="I7" s="136">
        <f>'DF5'!D31</f>
        <v>0</v>
      </c>
      <c r="J7" s="136">
        <f>'DF6'!D31</f>
        <v>0</v>
      </c>
      <c r="K7" s="136">
        <f>'DF7'!D33</f>
        <v>0</v>
      </c>
      <c r="L7" s="136">
        <f>'DF8'!D33</f>
        <v>0</v>
      </c>
      <c r="M7" s="136">
        <f>'DF9'!D29</f>
        <v>0</v>
      </c>
      <c r="N7" s="136">
        <f>'DF10'!D23</f>
        <v>-20</v>
      </c>
      <c r="O7" s="136">
        <v>0</v>
      </c>
      <c r="P7" s="146">
        <f t="shared" si="1"/>
        <v>95</v>
      </c>
      <c r="Q7" s="147">
        <f t="shared" ref="Q7:Q45" si="3">IFERROR(IF(P7&gt;0,MROUND(TRUNC(100*SUMPRODUCT(B$5:N$5,B7:N7)/MAX(P$50:P$51)),5),MROUND(TRUNC(100*SUMPRODUCT(B$5:N$5,B7:N7)/MAX(P$50:P$51)),-5)),0)</f>
        <v>35</v>
      </c>
      <c r="S7" s="148"/>
      <c r="T7" s="149"/>
      <c r="U7" s="150">
        <f t="shared" ref="U7:U45" si="4">Q7+S7</f>
        <v>35</v>
      </c>
      <c r="W7" s="153">
        <f t="shared" ref="W7:W45" si="5">IF(U7&gt;=75,4,IF(U7&gt;=50,3,IF(U7&gt;=25,2,1)))</f>
        <v>2</v>
      </c>
      <c r="X7" s="152">
        <f t="shared" ref="X7:X45" si="6">W7</f>
        <v>2</v>
      </c>
      <c r="Y7" s="155"/>
    </row>
    <row r="8" spans="1:25" ht="27.6" customHeight="1">
      <c r="A8" s="135" t="s">
        <v>31</v>
      </c>
      <c r="B8" s="136">
        <f>'DF1'!D24</f>
        <v>10</v>
      </c>
      <c r="C8" s="136">
        <f>'DF2'!D33</f>
        <v>5</v>
      </c>
      <c r="D8" s="136">
        <f>'DF3'!D38</f>
        <v>10</v>
      </c>
      <c r="E8" s="136">
        <f>'DF4'!D35</f>
        <v>-5</v>
      </c>
      <c r="F8" s="141">
        <f t="shared" si="0"/>
        <v>35</v>
      </c>
      <c r="G8" s="142">
        <f t="shared" si="2"/>
        <v>15</v>
      </c>
      <c r="H8"/>
      <c r="I8" s="136">
        <f>'DF5'!D32</f>
        <v>-5</v>
      </c>
      <c r="J8" s="136">
        <f>'DF6'!D32</f>
        <v>5</v>
      </c>
      <c r="K8" s="136">
        <f>'DF7'!D34</f>
        <v>0</v>
      </c>
      <c r="L8" s="136">
        <f>'DF8'!D34</f>
        <v>-25</v>
      </c>
      <c r="M8" s="136">
        <f>'DF9'!D30</f>
        <v>0</v>
      </c>
      <c r="N8" s="136">
        <f>'DF10'!D24</f>
        <v>0</v>
      </c>
      <c r="O8" s="136">
        <v>0</v>
      </c>
      <c r="P8" s="146">
        <f t="shared" si="1"/>
        <v>20</v>
      </c>
      <c r="Q8" s="147">
        <f t="shared" si="3"/>
        <v>5</v>
      </c>
      <c r="S8" s="148"/>
      <c r="T8" s="149"/>
      <c r="U8" s="150">
        <f t="shared" si="4"/>
        <v>5</v>
      </c>
      <c r="W8" s="153">
        <f t="shared" si="5"/>
        <v>1</v>
      </c>
      <c r="X8" s="152">
        <f t="shared" si="6"/>
        <v>1</v>
      </c>
      <c r="Y8" s="155"/>
    </row>
    <row r="9" spans="1:25" ht="27.6" customHeight="1">
      <c r="A9" s="135" t="s">
        <v>32</v>
      </c>
      <c r="B9" s="136">
        <f>'DF1'!D25</f>
        <v>-25</v>
      </c>
      <c r="C9" s="136">
        <f>'DF2'!D34</f>
        <v>5</v>
      </c>
      <c r="D9" s="136">
        <f>'DF3'!D39</f>
        <v>-5</v>
      </c>
      <c r="E9" s="136">
        <f>'DF4'!D36</f>
        <v>10</v>
      </c>
      <c r="F9" s="141">
        <f t="shared" si="0"/>
        <v>-20</v>
      </c>
      <c r="G9" s="142">
        <f t="shared" si="2"/>
        <v>-5</v>
      </c>
      <c r="H9"/>
      <c r="I9" s="136">
        <f>'DF5'!D33</f>
        <v>0</v>
      </c>
      <c r="J9" s="136">
        <f>'DF6'!D33</f>
        <v>0</v>
      </c>
      <c r="K9" s="136">
        <f>'DF7'!D35</f>
        <v>0</v>
      </c>
      <c r="L9" s="136">
        <f>'DF8'!D35</f>
        <v>0</v>
      </c>
      <c r="M9" s="136">
        <f>'DF9'!D31</f>
        <v>0</v>
      </c>
      <c r="N9" s="136">
        <f>'DF10'!D25</f>
        <v>-15</v>
      </c>
      <c r="O9" s="136">
        <v>0</v>
      </c>
      <c r="P9" s="146">
        <f t="shared" si="1"/>
        <v>-35</v>
      </c>
      <c r="Q9" s="147">
        <f t="shared" si="3"/>
        <v>-15</v>
      </c>
      <c r="S9" s="148"/>
      <c r="T9" s="149"/>
      <c r="U9" s="150">
        <f t="shared" si="4"/>
        <v>-15</v>
      </c>
      <c r="W9" s="153">
        <f t="shared" si="5"/>
        <v>1</v>
      </c>
      <c r="X9" s="152">
        <f t="shared" si="6"/>
        <v>1</v>
      </c>
      <c r="Y9" s="155"/>
    </row>
    <row r="10" spans="1:25" ht="27.6" customHeight="1">
      <c r="A10" s="135" t="s">
        <v>33</v>
      </c>
      <c r="B10" s="136">
        <f>'DF1'!D26</f>
        <v>10</v>
      </c>
      <c r="C10" s="136">
        <f>'DF2'!D35</f>
        <v>-10</v>
      </c>
      <c r="D10" s="136">
        <f>'DF3'!D40</f>
        <v>-10</v>
      </c>
      <c r="E10" s="136">
        <f>'DF4'!D37</f>
        <v>-10</v>
      </c>
      <c r="F10" s="141">
        <f t="shared" si="0"/>
        <v>-60</v>
      </c>
      <c r="G10" s="142">
        <f t="shared" si="2"/>
        <v>-25</v>
      </c>
      <c r="H10"/>
      <c r="I10" s="136">
        <f>'DF5'!D34</f>
        <v>0</v>
      </c>
      <c r="J10" s="136">
        <f>'DF6'!D34</f>
        <v>5</v>
      </c>
      <c r="K10" s="136">
        <f>'DF7'!D36</f>
        <v>0</v>
      </c>
      <c r="L10" s="136">
        <f>'DF8'!D36</f>
        <v>0</v>
      </c>
      <c r="M10" s="136">
        <f>'DF9'!D32</f>
        <v>0</v>
      </c>
      <c r="N10" s="136">
        <f>'DF10'!D26</f>
        <v>0</v>
      </c>
      <c r="O10" s="136">
        <v>0</v>
      </c>
      <c r="P10" s="146">
        <f t="shared" si="1"/>
        <v>-45</v>
      </c>
      <c r="Q10" s="147">
        <f t="shared" si="3"/>
        <v>-15</v>
      </c>
      <c r="S10" s="148"/>
      <c r="T10" s="149"/>
      <c r="U10" s="150">
        <f t="shared" si="4"/>
        <v>-15</v>
      </c>
      <c r="W10" s="153">
        <f t="shared" si="5"/>
        <v>1</v>
      </c>
      <c r="X10" s="152">
        <f t="shared" si="6"/>
        <v>1</v>
      </c>
      <c r="Y10" s="155"/>
    </row>
    <row r="11" spans="1:25" ht="27.6" customHeight="1">
      <c r="A11" s="137" t="s">
        <v>34</v>
      </c>
      <c r="B11" s="136">
        <f>'DF1'!D27</f>
        <v>0</v>
      </c>
      <c r="C11" s="136">
        <f>'DF2'!D36</f>
        <v>0</v>
      </c>
      <c r="D11" s="136">
        <f>'DF3'!D41</f>
        <v>15</v>
      </c>
      <c r="E11" s="136">
        <f>'DF4'!D38</f>
        <v>0</v>
      </c>
      <c r="F11" s="141">
        <f t="shared" si="0"/>
        <v>45</v>
      </c>
      <c r="G11" s="142">
        <f t="shared" si="2"/>
        <v>15</v>
      </c>
      <c r="H11"/>
      <c r="I11" s="136">
        <f>'DF5'!D35</f>
        <v>-5</v>
      </c>
      <c r="J11" s="136">
        <f>'DF6'!D35</f>
        <v>0</v>
      </c>
      <c r="K11" s="136">
        <f>'DF7'!D37</f>
        <v>0</v>
      </c>
      <c r="L11" s="136">
        <f>'DF8'!D37</f>
        <v>0</v>
      </c>
      <c r="M11" s="136">
        <f>'DF9'!D33</f>
        <v>0</v>
      </c>
      <c r="N11" s="136">
        <f>'DF10'!D27</f>
        <v>-15</v>
      </c>
      <c r="O11" s="136">
        <v>0</v>
      </c>
      <c r="P11" s="146">
        <f t="shared" si="1"/>
        <v>25</v>
      </c>
      <c r="Q11" s="147">
        <f t="shared" si="3"/>
        <v>10</v>
      </c>
      <c r="S11" s="148"/>
      <c r="T11" s="149"/>
      <c r="U11" s="150">
        <f t="shared" si="4"/>
        <v>10</v>
      </c>
      <c r="W11" s="153">
        <f t="shared" si="5"/>
        <v>1</v>
      </c>
      <c r="X11" s="152">
        <f t="shared" si="6"/>
        <v>1</v>
      </c>
      <c r="Y11" s="155"/>
    </row>
    <row r="12" spans="1:25" ht="27.6" customHeight="1">
      <c r="A12" s="137" t="s">
        <v>35</v>
      </c>
      <c r="B12" s="136">
        <f>'DF1'!D28</f>
        <v>0</v>
      </c>
      <c r="C12" s="136">
        <f>'DF2'!D37</f>
        <v>10</v>
      </c>
      <c r="D12" s="136">
        <f>'DF3'!D42</f>
        <v>-10</v>
      </c>
      <c r="E12" s="136">
        <f>'DF4'!D39</f>
        <v>-5</v>
      </c>
      <c r="F12" s="141">
        <f t="shared" si="0"/>
        <v>-40</v>
      </c>
      <c r="G12" s="142">
        <f t="shared" si="2"/>
        <v>-15</v>
      </c>
      <c r="H12"/>
      <c r="I12" s="136">
        <f>'DF5'!D36</f>
        <v>0</v>
      </c>
      <c r="J12" s="136">
        <f>'DF6'!D36</f>
        <v>0</v>
      </c>
      <c r="K12" s="136">
        <f>'DF7'!D38</f>
        <v>0</v>
      </c>
      <c r="L12" s="136">
        <f>'DF8'!D38</f>
        <v>0</v>
      </c>
      <c r="M12" s="136">
        <f>'DF9'!D34</f>
        <v>0</v>
      </c>
      <c r="N12" s="136">
        <f>'DF10'!D28</f>
        <v>-30</v>
      </c>
      <c r="O12" s="136">
        <v>0</v>
      </c>
      <c r="P12" s="146">
        <f t="shared" si="1"/>
        <v>-70</v>
      </c>
      <c r="Q12" s="147">
        <f t="shared" si="3"/>
        <v>-25</v>
      </c>
      <c r="S12" s="148"/>
      <c r="T12" s="149"/>
      <c r="U12" s="150">
        <f t="shared" si="4"/>
        <v>-25</v>
      </c>
      <c r="W12" s="153">
        <f t="shared" si="5"/>
        <v>1</v>
      </c>
      <c r="X12" s="152">
        <f t="shared" si="6"/>
        <v>1</v>
      </c>
      <c r="Y12" s="155"/>
    </row>
    <row r="13" spans="1:25" ht="27.6" customHeight="1">
      <c r="A13" s="137" t="s">
        <v>36</v>
      </c>
      <c r="B13" s="136">
        <f>'DF1'!D29</f>
        <v>10</v>
      </c>
      <c r="C13" s="136">
        <f>'DF2'!D38</f>
        <v>10</v>
      </c>
      <c r="D13" s="136">
        <f>'DF3'!D43</f>
        <v>15</v>
      </c>
      <c r="E13" s="136">
        <f>'DF4'!D40</f>
        <v>5</v>
      </c>
      <c r="F13" s="141">
        <f t="shared" si="0"/>
        <v>95</v>
      </c>
      <c r="G13" s="142">
        <f t="shared" si="2"/>
        <v>35</v>
      </c>
      <c r="H13"/>
      <c r="I13" s="136">
        <f>'DF5'!D37</f>
        <v>-5</v>
      </c>
      <c r="J13" s="136">
        <f>'DF6'!D37</f>
        <v>0</v>
      </c>
      <c r="K13" s="136">
        <f>'DF7'!D39</f>
        <v>0</v>
      </c>
      <c r="L13" s="136">
        <f>'DF8'!D39</f>
        <v>0</v>
      </c>
      <c r="M13" s="136">
        <f>'DF9'!D35</f>
        <v>-10</v>
      </c>
      <c r="N13" s="136">
        <f>'DF10'!D29</f>
        <v>0</v>
      </c>
      <c r="O13" s="136">
        <v>0</v>
      </c>
      <c r="P13" s="146">
        <f t="shared" si="1"/>
        <v>80</v>
      </c>
      <c r="Q13" s="147">
        <f t="shared" si="3"/>
        <v>30</v>
      </c>
      <c r="S13" s="148"/>
      <c r="T13" s="149"/>
      <c r="U13" s="150">
        <f t="shared" si="4"/>
        <v>30</v>
      </c>
      <c r="W13" s="153">
        <f t="shared" si="5"/>
        <v>2</v>
      </c>
      <c r="X13" s="152">
        <f t="shared" si="6"/>
        <v>2</v>
      </c>
      <c r="Y13" s="155"/>
    </row>
    <row r="14" spans="1:25" ht="27.6" customHeight="1">
      <c r="A14" s="137" t="s">
        <v>37</v>
      </c>
      <c r="B14" s="136">
        <f>'DF1'!D30</f>
        <v>-5</v>
      </c>
      <c r="C14" s="136">
        <f>'DF2'!D39</f>
        <v>5</v>
      </c>
      <c r="D14" s="136">
        <f>'DF3'!D44</f>
        <v>40</v>
      </c>
      <c r="E14" s="136">
        <f>'DF4'!D41</f>
        <v>-5</v>
      </c>
      <c r="F14" s="141">
        <f t="shared" si="0"/>
        <v>95</v>
      </c>
      <c r="G14" s="142">
        <f t="shared" si="2"/>
        <v>35</v>
      </c>
      <c r="H14"/>
      <c r="I14" s="136">
        <f>'DF5'!D38</f>
        <v>0</v>
      </c>
      <c r="J14" s="136">
        <f>'DF6'!D38</f>
        <v>0</v>
      </c>
      <c r="K14" s="136">
        <f>'DF7'!D40</f>
        <v>0</v>
      </c>
      <c r="L14" s="136">
        <f>'DF8'!D40</f>
        <v>0</v>
      </c>
      <c r="M14" s="136">
        <f>'DF9'!D36</f>
        <v>0</v>
      </c>
      <c r="N14" s="136">
        <f>'DF10'!D30</f>
        <v>-40</v>
      </c>
      <c r="O14" s="136">
        <v>0</v>
      </c>
      <c r="P14" s="146">
        <f t="shared" si="1"/>
        <v>55</v>
      </c>
      <c r="Q14" s="147">
        <f t="shared" si="3"/>
        <v>20</v>
      </c>
      <c r="S14" s="148"/>
      <c r="T14" s="149"/>
      <c r="U14" s="150">
        <f t="shared" si="4"/>
        <v>20</v>
      </c>
      <c r="W14" s="153">
        <f t="shared" si="5"/>
        <v>1</v>
      </c>
      <c r="X14" s="152">
        <f t="shared" si="6"/>
        <v>1</v>
      </c>
      <c r="Y14" s="155"/>
    </row>
    <row r="15" spans="1:25" ht="27.6" customHeight="1">
      <c r="A15" s="137" t="s">
        <v>38</v>
      </c>
      <c r="B15" s="136">
        <f>'DF1'!D31</f>
        <v>-5</v>
      </c>
      <c r="C15" s="136">
        <f>'DF2'!D40</f>
        <v>10</v>
      </c>
      <c r="D15" s="136">
        <f>'DF3'!D45</f>
        <v>5</v>
      </c>
      <c r="E15" s="136">
        <f>'DF4'!D42</f>
        <v>5</v>
      </c>
      <c r="F15" s="141">
        <f t="shared" si="0"/>
        <v>35</v>
      </c>
      <c r="G15" s="142">
        <f t="shared" si="2"/>
        <v>15</v>
      </c>
      <c r="H15"/>
      <c r="I15" s="136">
        <f>'DF5'!D39</f>
        <v>0</v>
      </c>
      <c r="J15" s="136">
        <f>'DF6'!D39</f>
        <v>0</v>
      </c>
      <c r="K15" s="136">
        <f>'DF7'!D41</f>
        <v>0</v>
      </c>
      <c r="L15" s="136">
        <f>'DF8'!D41</f>
        <v>0</v>
      </c>
      <c r="M15" s="136">
        <f>'DF9'!D37</f>
        <v>0</v>
      </c>
      <c r="N15" s="136">
        <f>'DF10'!D31</f>
        <v>-35</v>
      </c>
      <c r="O15" s="136">
        <v>0</v>
      </c>
      <c r="P15" s="146">
        <f t="shared" si="1"/>
        <v>0</v>
      </c>
      <c r="Q15" s="147">
        <f t="shared" si="3"/>
        <v>0</v>
      </c>
      <c r="S15" s="148"/>
      <c r="T15" s="149"/>
      <c r="U15" s="150">
        <f t="shared" si="4"/>
        <v>0</v>
      </c>
      <c r="W15" s="153">
        <f t="shared" si="5"/>
        <v>1</v>
      </c>
      <c r="X15" s="152">
        <f t="shared" si="6"/>
        <v>1</v>
      </c>
      <c r="Y15" s="155"/>
    </row>
    <row r="16" spans="1:25" ht="27.6" customHeight="1">
      <c r="A16" s="137" t="s">
        <v>39</v>
      </c>
      <c r="B16" s="136">
        <f>'DF1'!D32</f>
        <v>-25</v>
      </c>
      <c r="C16" s="136">
        <f>'DF2'!D41</f>
        <v>-5</v>
      </c>
      <c r="D16" s="136">
        <f>'DF3'!D46</f>
        <v>-10</v>
      </c>
      <c r="E16" s="136">
        <f>'DF4'!D43</f>
        <v>5</v>
      </c>
      <c r="F16" s="141">
        <f t="shared" si="0"/>
        <v>-65</v>
      </c>
      <c r="G16" s="142">
        <f t="shared" si="2"/>
        <v>-25</v>
      </c>
      <c r="H16"/>
      <c r="I16" s="136">
        <f>'DF5'!D40</f>
        <v>0</v>
      </c>
      <c r="J16" s="136">
        <f>'DF6'!D40</f>
        <v>0</v>
      </c>
      <c r="K16" s="136">
        <f>'DF7'!D42</f>
        <v>0</v>
      </c>
      <c r="L16" s="136">
        <f>'DF8'!D42</f>
        <v>0</v>
      </c>
      <c r="M16" s="136">
        <f>'DF9'!D38</f>
        <v>0</v>
      </c>
      <c r="N16" s="136">
        <f>'DF10'!D32</f>
        <v>-20</v>
      </c>
      <c r="O16" s="136">
        <v>0</v>
      </c>
      <c r="P16" s="146">
        <f t="shared" si="1"/>
        <v>-85</v>
      </c>
      <c r="Q16" s="147">
        <f t="shared" si="3"/>
        <v>-30</v>
      </c>
      <c r="S16" s="148"/>
      <c r="T16" s="149"/>
      <c r="U16" s="150">
        <f t="shared" si="4"/>
        <v>-30</v>
      </c>
      <c r="W16" s="153">
        <f t="shared" si="5"/>
        <v>1</v>
      </c>
      <c r="X16" s="152">
        <f t="shared" si="6"/>
        <v>1</v>
      </c>
      <c r="Y16" s="155"/>
    </row>
    <row r="17" spans="1:25" ht="27.6" customHeight="1">
      <c r="A17" s="137" t="s">
        <v>40</v>
      </c>
      <c r="B17" s="136">
        <f>'DF1'!D33</f>
        <v>5</v>
      </c>
      <c r="C17" s="136">
        <f>'DF2'!D42</f>
        <v>5</v>
      </c>
      <c r="D17" s="136">
        <f>'DF3'!D47</f>
        <v>-10</v>
      </c>
      <c r="E17" s="136">
        <f>'DF4'!D44</f>
        <v>0</v>
      </c>
      <c r="F17" s="141">
        <f t="shared" si="0"/>
        <v>-15</v>
      </c>
      <c r="G17" s="142">
        <f t="shared" si="2"/>
        <v>-5</v>
      </c>
      <c r="H17"/>
      <c r="I17" s="136">
        <f>'DF5'!D41</f>
        <v>0</v>
      </c>
      <c r="J17" s="136">
        <f>'DF6'!D41</f>
        <v>0</v>
      </c>
      <c r="K17" s="136">
        <f>'DF7'!D43</f>
        <v>0</v>
      </c>
      <c r="L17" s="136">
        <f>'DF8'!D43</f>
        <v>0</v>
      </c>
      <c r="M17" s="136">
        <f>'DF9'!D39</f>
        <v>-5</v>
      </c>
      <c r="N17" s="136">
        <f>'DF10'!D33</f>
        <v>0</v>
      </c>
      <c r="O17" s="136">
        <v>0</v>
      </c>
      <c r="P17" s="146">
        <f t="shared" si="1"/>
        <v>-20</v>
      </c>
      <c r="Q17" s="147">
        <f t="shared" si="3"/>
        <v>-5</v>
      </c>
      <c r="S17" s="148"/>
      <c r="T17" s="149"/>
      <c r="U17" s="150">
        <f t="shared" si="4"/>
        <v>-5</v>
      </c>
      <c r="W17" s="153">
        <f t="shared" si="5"/>
        <v>1</v>
      </c>
      <c r="X17" s="152">
        <f t="shared" si="6"/>
        <v>1</v>
      </c>
      <c r="Y17" s="155"/>
    </row>
    <row r="18" spans="1:25" ht="27.6" customHeight="1">
      <c r="A18" s="137" t="s">
        <v>41</v>
      </c>
      <c r="B18" s="136">
        <f>'DF1'!D34</f>
        <v>20</v>
      </c>
      <c r="C18" s="136">
        <f>'DF2'!D43</f>
        <v>5</v>
      </c>
      <c r="D18" s="136">
        <f>'DF3'!D48</f>
        <v>15</v>
      </c>
      <c r="E18" s="136">
        <f>'DF4'!D45</f>
        <v>-5</v>
      </c>
      <c r="F18" s="141">
        <f t="shared" si="0"/>
        <v>70</v>
      </c>
      <c r="G18" s="142">
        <f t="shared" si="2"/>
        <v>25</v>
      </c>
      <c r="H18"/>
      <c r="I18" s="136">
        <f>'DF5'!D42</f>
        <v>0</v>
      </c>
      <c r="J18" s="136">
        <f>'DF6'!D42</f>
        <v>0</v>
      </c>
      <c r="K18" s="136">
        <f>'DF7'!D44</f>
        <v>0</v>
      </c>
      <c r="L18" s="136">
        <f>'DF8'!D44</f>
        <v>0</v>
      </c>
      <c r="M18" s="136">
        <f>'DF9'!D40</f>
        <v>0</v>
      </c>
      <c r="N18" s="136">
        <f>'DF10'!D34</f>
        <v>-15</v>
      </c>
      <c r="O18" s="136">
        <v>0</v>
      </c>
      <c r="P18" s="146">
        <f t="shared" si="1"/>
        <v>55</v>
      </c>
      <c r="Q18" s="147">
        <f t="shared" si="3"/>
        <v>20</v>
      </c>
      <c r="S18" s="148"/>
      <c r="T18" s="149"/>
      <c r="U18" s="150">
        <f t="shared" si="4"/>
        <v>20</v>
      </c>
      <c r="W18" s="153">
        <f t="shared" si="5"/>
        <v>1</v>
      </c>
      <c r="X18" s="152">
        <f t="shared" si="6"/>
        <v>1</v>
      </c>
      <c r="Y18" s="155"/>
    </row>
    <row r="19" spans="1:25" ht="27.6" customHeight="1">
      <c r="A19" s="137" t="s">
        <v>42</v>
      </c>
      <c r="B19" s="136">
        <f>'DF1'!D35</f>
        <v>15</v>
      </c>
      <c r="C19" s="136">
        <f>'DF2'!D44</f>
        <v>10</v>
      </c>
      <c r="D19" s="136">
        <f>'DF3'!D49</f>
        <v>-5</v>
      </c>
      <c r="E19" s="136">
        <f>'DF4'!D46</f>
        <v>0</v>
      </c>
      <c r="F19" s="141">
        <f t="shared" si="0"/>
        <v>25</v>
      </c>
      <c r="G19" s="142">
        <f t="shared" si="2"/>
        <v>10</v>
      </c>
      <c r="H19"/>
      <c r="I19" s="136">
        <f>'DF5'!D43</f>
        <v>0</v>
      </c>
      <c r="J19" s="136">
        <f>'DF6'!D43</f>
        <v>0</v>
      </c>
      <c r="K19" s="136">
        <f>'DF7'!D45</f>
        <v>0</v>
      </c>
      <c r="L19" s="136">
        <f>'DF8'!D45</f>
        <v>-50</v>
      </c>
      <c r="M19" s="136">
        <f>'DF9'!D41</f>
        <v>0</v>
      </c>
      <c r="N19" s="136">
        <f>'DF10'!D35</f>
        <v>-20</v>
      </c>
      <c r="O19" s="136">
        <v>0</v>
      </c>
      <c r="P19" s="146">
        <f t="shared" si="1"/>
        <v>-45</v>
      </c>
      <c r="Q19" s="147">
        <f t="shared" si="3"/>
        <v>-15</v>
      </c>
      <c r="S19" s="148"/>
      <c r="T19" s="149"/>
      <c r="U19" s="150">
        <f t="shared" si="4"/>
        <v>-15</v>
      </c>
      <c r="W19" s="153">
        <f t="shared" si="5"/>
        <v>1</v>
      </c>
      <c r="X19" s="152">
        <f t="shared" si="6"/>
        <v>1</v>
      </c>
      <c r="Y19" s="155"/>
    </row>
    <row r="20" spans="1:25" ht="27.6" customHeight="1">
      <c r="A20" s="137" t="s">
        <v>43</v>
      </c>
      <c r="B20" s="136">
        <f>'DF1'!D36</f>
        <v>-20</v>
      </c>
      <c r="C20" s="136">
        <f>'DF2'!D45</f>
        <v>10</v>
      </c>
      <c r="D20" s="136">
        <f>'DF3'!D50</f>
        <v>-5</v>
      </c>
      <c r="E20" s="136">
        <f>'DF4'!D47</f>
        <v>-5</v>
      </c>
      <c r="F20" s="141">
        <f t="shared" si="0"/>
        <v>-65</v>
      </c>
      <c r="G20" s="142">
        <f t="shared" si="2"/>
        <v>-25</v>
      </c>
      <c r="H20"/>
      <c r="I20" s="136">
        <f>'DF5'!D44</f>
        <v>-5</v>
      </c>
      <c r="J20" s="136">
        <f>'DF6'!D44</f>
        <v>5</v>
      </c>
      <c r="K20" s="136">
        <f>'DF7'!D46</f>
        <v>0</v>
      </c>
      <c r="L20" s="136">
        <f>'DF8'!D46</f>
        <v>-50</v>
      </c>
      <c r="M20" s="136">
        <f>'DF9'!D42</f>
        <v>0</v>
      </c>
      <c r="N20" s="136">
        <f>'DF10'!D36</f>
        <v>-15</v>
      </c>
      <c r="O20" s="136">
        <v>0</v>
      </c>
      <c r="P20" s="146">
        <f t="shared" si="1"/>
        <v>-120</v>
      </c>
      <c r="Q20" s="147">
        <f t="shared" si="3"/>
        <v>-45</v>
      </c>
      <c r="S20" s="148"/>
      <c r="T20" s="149"/>
      <c r="U20" s="150">
        <f t="shared" si="4"/>
        <v>-45</v>
      </c>
      <c r="W20" s="153">
        <f t="shared" si="5"/>
        <v>1</v>
      </c>
      <c r="X20" s="152">
        <f t="shared" si="6"/>
        <v>1</v>
      </c>
      <c r="Y20" s="155"/>
    </row>
    <row r="21" spans="1:25" ht="27.6" customHeight="1">
      <c r="A21" s="137" t="s">
        <v>44</v>
      </c>
      <c r="B21" s="136">
        <f>'DF1'!D37</f>
        <v>25</v>
      </c>
      <c r="C21" s="136">
        <f>'DF2'!D46</f>
        <v>0</v>
      </c>
      <c r="D21" s="136">
        <f>'DF3'!D51</f>
        <v>15</v>
      </c>
      <c r="E21" s="136">
        <f>'DF4'!D48</f>
        <v>10</v>
      </c>
      <c r="F21" s="141">
        <f t="shared" si="0"/>
        <v>135</v>
      </c>
      <c r="G21" s="142">
        <f t="shared" si="2"/>
        <v>50</v>
      </c>
      <c r="H21"/>
      <c r="I21" s="136">
        <f>'DF5'!D45</f>
        <v>0</v>
      </c>
      <c r="J21" s="136">
        <f>'DF6'!D45</f>
        <v>0</v>
      </c>
      <c r="K21" s="136">
        <f>'DF7'!D47</f>
        <v>0</v>
      </c>
      <c r="L21" s="136">
        <f>'DF8'!D47</f>
        <v>0</v>
      </c>
      <c r="M21" s="136">
        <f>'DF9'!D43</f>
        <v>0</v>
      </c>
      <c r="N21" s="136">
        <f>'DF10'!D37</f>
        <v>-20</v>
      </c>
      <c r="O21" s="136">
        <v>0</v>
      </c>
      <c r="P21" s="146">
        <f t="shared" si="1"/>
        <v>115</v>
      </c>
      <c r="Q21" s="147">
        <f t="shared" si="3"/>
        <v>45</v>
      </c>
      <c r="S21" s="148"/>
      <c r="T21" s="149"/>
      <c r="U21" s="150">
        <f t="shared" si="4"/>
        <v>45</v>
      </c>
      <c r="W21" s="153">
        <f t="shared" si="5"/>
        <v>2</v>
      </c>
      <c r="X21" s="152">
        <f t="shared" si="6"/>
        <v>2</v>
      </c>
      <c r="Y21" s="155"/>
    </row>
    <row r="22" spans="1:25" ht="27.6" customHeight="1">
      <c r="A22" s="137" t="s">
        <v>45</v>
      </c>
      <c r="B22" s="136">
        <f>'DF1'!D38</f>
        <v>15</v>
      </c>
      <c r="C22" s="136">
        <f>'DF2'!D47</f>
        <v>20</v>
      </c>
      <c r="D22" s="136">
        <f>'DF3'!D52</f>
        <v>45</v>
      </c>
      <c r="E22" s="136">
        <f>'DF4'!D49</f>
        <v>0</v>
      </c>
      <c r="F22" s="141">
        <f t="shared" si="0"/>
        <v>185</v>
      </c>
      <c r="G22" s="142">
        <f t="shared" si="2"/>
        <v>70</v>
      </c>
      <c r="H22"/>
      <c r="I22" s="136">
        <f>'DF5'!D46</f>
        <v>-5</v>
      </c>
      <c r="J22" s="136">
        <f>'DF6'!D46</f>
        <v>5</v>
      </c>
      <c r="K22" s="136">
        <f>'DF7'!D48</f>
        <v>0</v>
      </c>
      <c r="L22" s="136">
        <f>'DF8'!D48</f>
        <v>-30</v>
      </c>
      <c r="M22" s="136">
        <f>'DF9'!D44</f>
        <v>-5</v>
      </c>
      <c r="N22" s="136">
        <f>'DF10'!D38</f>
        <v>-20</v>
      </c>
      <c r="O22" s="136">
        <v>0</v>
      </c>
      <c r="P22" s="146">
        <f t="shared" si="1"/>
        <v>140</v>
      </c>
      <c r="Q22" s="147">
        <f t="shared" si="3"/>
        <v>50</v>
      </c>
      <c r="S22" s="148"/>
      <c r="T22" s="149"/>
      <c r="U22" s="150">
        <f t="shared" si="4"/>
        <v>50</v>
      </c>
      <c r="W22" s="153">
        <f t="shared" si="5"/>
        <v>3</v>
      </c>
      <c r="X22" s="152">
        <f t="shared" si="6"/>
        <v>3</v>
      </c>
      <c r="Y22" s="155"/>
    </row>
    <row r="23" spans="1:25" ht="27.6" customHeight="1">
      <c r="A23" s="137" t="s">
        <v>46</v>
      </c>
      <c r="B23" s="136">
        <f>'DF1'!D39</f>
        <v>15</v>
      </c>
      <c r="C23" s="136">
        <f>'DF2'!D48</f>
        <v>10</v>
      </c>
      <c r="D23" s="136">
        <f>'DF3'!D53</f>
        <v>55</v>
      </c>
      <c r="E23" s="136">
        <f>'DF4'!D50</f>
        <v>10</v>
      </c>
      <c r="F23" s="141">
        <f t="shared" si="0"/>
        <v>245</v>
      </c>
      <c r="G23" s="142">
        <f t="shared" si="2"/>
        <v>95</v>
      </c>
      <c r="H23"/>
      <c r="I23" s="136">
        <f>'DF5'!D47</f>
        <v>-5</v>
      </c>
      <c r="J23" s="136">
        <f>'DF6'!D47</f>
        <v>5</v>
      </c>
      <c r="K23" s="136">
        <f>'DF7'!D49</f>
        <v>0</v>
      </c>
      <c r="L23" s="136">
        <f>'DF8'!D49</f>
        <v>0</v>
      </c>
      <c r="M23" s="136">
        <f>'DF9'!D45</f>
        <v>0</v>
      </c>
      <c r="N23" s="136">
        <f>'DF10'!D39</f>
        <v>0</v>
      </c>
      <c r="O23" s="136">
        <v>0</v>
      </c>
      <c r="P23" s="146">
        <f t="shared" si="1"/>
        <v>255</v>
      </c>
      <c r="Q23" s="147">
        <f t="shared" si="3"/>
        <v>95</v>
      </c>
      <c r="S23" s="148"/>
      <c r="T23" s="149"/>
      <c r="U23" s="150">
        <f t="shared" si="4"/>
        <v>95</v>
      </c>
      <c r="W23" s="153">
        <f t="shared" si="5"/>
        <v>4</v>
      </c>
      <c r="X23" s="152">
        <f t="shared" si="6"/>
        <v>4</v>
      </c>
      <c r="Y23" s="155"/>
    </row>
    <row r="24" spans="1:25" ht="27.6" customHeight="1">
      <c r="A24" s="137" t="s">
        <v>47</v>
      </c>
      <c r="B24" s="136">
        <f>'DF1'!D40</f>
        <v>0</v>
      </c>
      <c r="C24" s="136">
        <f>'DF2'!D49</f>
        <v>-5</v>
      </c>
      <c r="D24" s="136">
        <f>'DF3'!D54</f>
        <v>25</v>
      </c>
      <c r="E24" s="136">
        <f>'DF4'!D51</f>
        <v>5</v>
      </c>
      <c r="F24" s="141">
        <f t="shared" si="0"/>
        <v>90</v>
      </c>
      <c r="G24" s="142">
        <f t="shared" si="2"/>
        <v>35</v>
      </c>
      <c r="H24"/>
      <c r="I24" s="136">
        <f>'DF5'!D48</f>
        <v>-5</v>
      </c>
      <c r="J24" s="136">
        <f>'DF6'!D48</f>
        <v>0</v>
      </c>
      <c r="K24" s="136">
        <f>'DF7'!D50</f>
        <v>0</v>
      </c>
      <c r="L24" s="136">
        <f>'DF8'!D50</f>
        <v>0</v>
      </c>
      <c r="M24" s="136">
        <f>'DF9'!D46</f>
        <v>0</v>
      </c>
      <c r="N24" s="136">
        <f>'DF10'!D40</f>
        <v>-30</v>
      </c>
      <c r="O24" s="136">
        <v>0</v>
      </c>
      <c r="P24" s="146">
        <f t="shared" si="1"/>
        <v>55</v>
      </c>
      <c r="Q24" s="147">
        <f t="shared" si="3"/>
        <v>20</v>
      </c>
      <c r="S24" s="148"/>
      <c r="T24" s="149"/>
      <c r="U24" s="150">
        <f t="shared" si="4"/>
        <v>20</v>
      </c>
      <c r="W24" s="153">
        <f t="shared" si="5"/>
        <v>1</v>
      </c>
      <c r="X24" s="152">
        <f t="shared" si="6"/>
        <v>1</v>
      </c>
      <c r="Y24" s="155"/>
    </row>
    <row r="25" spans="1:25" ht="27.6" customHeight="1">
      <c r="A25" s="135" t="s">
        <v>48</v>
      </c>
      <c r="B25" s="136">
        <f>'DF1'!D41</f>
        <v>5</v>
      </c>
      <c r="C25" s="136">
        <f>'DF2'!D50</f>
        <v>5</v>
      </c>
      <c r="D25" s="136">
        <f>'DF3'!D55</f>
        <v>-5</v>
      </c>
      <c r="E25" s="136">
        <f>'DF4'!D52</f>
        <v>30</v>
      </c>
      <c r="F25" s="141">
        <f t="shared" si="0"/>
        <v>120</v>
      </c>
      <c r="G25" s="142">
        <f t="shared" si="2"/>
        <v>45</v>
      </c>
      <c r="H25"/>
      <c r="I25" s="136">
        <f>'DF5'!D49</f>
        <v>0</v>
      </c>
      <c r="J25" s="136">
        <f>'DF6'!D49</f>
        <v>0</v>
      </c>
      <c r="K25" s="136">
        <f>'DF7'!D51</f>
        <v>0</v>
      </c>
      <c r="L25" s="136">
        <f>'DF8'!D51</f>
        <v>0</v>
      </c>
      <c r="M25" s="136">
        <f>'DF9'!D47</f>
        <v>0</v>
      </c>
      <c r="N25" s="136">
        <f>'DF10'!D41</f>
        <v>-30</v>
      </c>
      <c r="O25" s="136">
        <v>0</v>
      </c>
      <c r="P25" s="146">
        <f t="shared" si="1"/>
        <v>90</v>
      </c>
      <c r="Q25" s="147">
        <f t="shared" si="3"/>
        <v>35</v>
      </c>
      <c r="S25" s="148"/>
      <c r="T25" s="149"/>
      <c r="U25" s="150">
        <f t="shared" si="4"/>
        <v>35</v>
      </c>
      <c r="W25" s="153">
        <f t="shared" si="5"/>
        <v>2</v>
      </c>
      <c r="X25" s="152">
        <f t="shared" si="6"/>
        <v>2</v>
      </c>
      <c r="Y25" s="155"/>
    </row>
    <row r="26" spans="1:25" ht="27.6" customHeight="1">
      <c r="A26" s="135" t="s">
        <v>49</v>
      </c>
      <c r="B26" s="136">
        <f>'DF1'!D42</f>
        <v>-10</v>
      </c>
      <c r="C26" s="136">
        <f>'DF2'!D51</f>
        <v>10</v>
      </c>
      <c r="D26" s="136">
        <f>'DF3'!D56</f>
        <v>5</v>
      </c>
      <c r="E26" s="136">
        <f>'DF4'!D53</f>
        <v>5</v>
      </c>
      <c r="F26" s="141">
        <f t="shared" si="0"/>
        <v>25</v>
      </c>
      <c r="G26" s="142">
        <f t="shared" si="2"/>
        <v>10</v>
      </c>
      <c r="H26"/>
      <c r="I26" s="136">
        <f>'DF5'!D50</f>
        <v>0</v>
      </c>
      <c r="J26" s="136">
        <f>'DF6'!D50</f>
        <v>0</v>
      </c>
      <c r="K26" s="136">
        <f>'DF7'!D52</f>
        <v>0</v>
      </c>
      <c r="L26" s="136">
        <f>'DF8'!D52</f>
        <v>0</v>
      </c>
      <c r="M26" s="136">
        <f>'DF9'!D48</f>
        <v>0</v>
      </c>
      <c r="N26" s="136">
        <f>'DF10'!D42</f>
        <v>-35</v>
      </c>
      <c r="O26" s="136">
        <v>0</v>
      </c>
      <c r="P26" s="146">
        <f t="shared" si="1"/>
        <v>-10</v>
      </c>
      <c r="Q26" s="147">
        <f t="shared" si="3"/>
        <v>-5</v>
      </c>
      <c r="S26" s="148"/>
      <c r="T26" s="149"/>
      <c r="U26" s="150">
        <f t="shared" si="4"/>
        <v>-5</v>
      </c>
      <c r="W26" s="153">
        <f t="shared" si="5"/>
        <v>1</v>
      </c>
      <c r="X26" s="152">
        <f t="shared" si="6"/>
        <v>1</v>
      </c>
      <c r="Y26" s="155"/>
    </row>
    <row r="27" spans="1:25" ht="27.6" customHeight="1">
      <c r="A27" s="135" t="s">
        <v>50</v>
      </c>
      <c r="B27" s="136">
        <f>'DF1'!D43</f>
        <v>-10</v>
      </c>
      <c r="C27" s="136">
        <f>'DF2'!D52</f>
        <v>10</v>
      </c>
      <c r="D27" s="136">
        <f>'DF3'!D57</f>
        <v>25</v>
      </c>
      <c r="E27" s="136">
        <f>'DF4'!D54</f>
        <v>10</v>
      </c>
      <c r="F27" s="141">
        <f t="shared" si="0"/>
        <v>105</v>
      </c>
      <c r="G27" s="142">
        <f t="shared" si="2"/>
        <v>40</v>
      </c>
      <c r="H27"/>
      <c r="I27" s="136">
        <f>'DF5'!D51</f>
        <v>0</v>
      </c>
      <c r="J27" s="136">
        <f>'DF6'!D51</f>
        <v>0</v>
      </c>
      <c r="K27" s="136">
        <f>'DF7'!D53</f>
        <v>0</v>
      </c>
      <c r="L27" s="136">
        <f>'DF8'!D53</f>
        <v>0</v>
      </c>
      <c r="M27" s="136">
        <f>'DF9'!D49</f>
        <v>-5</v>
      </c>
      <c r="N27" s="136">
        <f>'DF10'!D43</f>
        <v>-35</v>
      </c>
      <c r="O27" s="136">
        <v>0</v>
      </c>
      <c r="P27" s="146">
        <f t="shared" si="1"/>
        <v>65</v>
      </c>
      <c r="Q27" s="147">
        <f t="shared" si="3"/>
        <v>25</v>
      </c>
      <c r="S27" s="148"/>
      <c r="T27" s="149"/>
      <c r="U27" s="150">
        <f t="shared" si="4"/>
        <v>25</v>
      </c>
      <c r="W27" s="153">
        <f t="shared" si="5"/>
        <v>2</v>
      </c>
      <c r="X27" s="152">
        <f t="shared" si="6"/>
        <v>2</v>
      </c>
      <c r="Y27" s="155"/>
    </row>
    <row r="28" spans="1:25" ht="27.6" customHeight="1">
      <c r="A28" s="135" t="s">
        <v>51</v>
      </c>
      <c r="B28" s="136">
        <f>'DF1'!D44</f>
        <v>20</v>
      </c>
      <c r="C28" s="136">
        <f>'DF2'!D53</f>
        <v>10</v>
      </c>
      <c r="D28" s="136">
        <f>'DF3'!D58</f>
        <v>50</v>
      </c>
      <c r="E28" s="136">
        <f>'DF4'!D55</f>
        <v>5</v>
      </c>
      <c r="F28" s="141">
        <f t="shared" si="0"/>
        <v>220</v>
      </c>
      <c r="G28" s="142">
        <f t="shared" si="2"/>
        <v>85</v>
      </c>
      <c r="H28"/>
      <c r="I28" s="136">
        <f>'DF5'!D52</f>
        <v>0</v>
      </c>
      <c r="J28" s="136">
        <f>'DF6'!D52</f>
        <v>0</v>
      </c>
      <c r="K28" s="136">
        <f>'DF7'!D54</f>
        <v>0</v>
      </c>
      <c r="L28" s="136">
        <f>'DF8'!D54</f>
        <v>0</v>
      </c>
      <c r="M28" s="136">
        <f>'DF9'!D50</f>
        <v>0</v>
      </c>
      <c r="N28" s="136">
        <f>'DF10'!D44</f>
        <v>-20</v>
      </c>
      <c r="O28" s="136">
        <v>0</v>
      </c>
      <c r="P28" s="146">
        <f t="shared" si="1"/>
        <v>200</v>
      </c>
      <c r="Q28" s="147">
        <f t="shared" si="3"/>
        <v>75</v>
      </c>
      <c r="S28" s="148"/>
      <c r="T28" s="149"/>
      <c r="U28" s="150">
        <f t="shared" si="4"/>
        <v>75</v>
      </c>
      <c r="W28" s="153">
        <f t="shared" si="5"/>
        <v>4</v>
      </c>
      <c r="X28" s="152">
        <f t="shared" si="6"/>
        <v>4</v>
      </c>
      <c r="Y28" s="155"/>
    </row>
    <row r="29" spans="1:25" ht="27.6" customHeight="1">
      <c r="A29" s="135" t="s">
        <v>52</v>
      </c>
      <c r="B29" s="136">
        <f>'DF1'!D45</f>
        <v>10</v>
      </c>
      <c r="C29" s="136">
        <f>'DF2'!D54</f>
        <v>5</v>
      </c>
      <c r="D29" s="136">
        <f>'DF3'!D59</f>
        <v>-20</v>
      </c>
      <c r="E29" s="136">
        <f>'DF4'!D56</f>
        <v>0</v>
      </c>
      <c r="F29" s="141">
        <f t="shared" si="0"/>
        <v>-35</v>
      </c>
      <c r="G29" s="142">
        <f t="shared" si="2"/>
        <v>-15</v>
      </c>
      <c r="H29"/>
      <c r="I29" s="136">
        <f>'DF5'!D53</f>
        <v>0</v>
      </c>
      <c r="J29" s="136">
        <f>'DF6'!D53</f>
        <v>0</v>
      </c>
      <c r="K29" s="136">
        <f>'DF7'!D55</f>
        <v>0</v>
      </c>
      <c r="L29" s="136">
        <f>'DF8'!D55</f>
        <v>0</v>
      </c>
      <c r="M29" s="136">
        <f>'DF9'!D51</f>
        <v>0</v>
      </c>
      <c r="N29" s="136">
        <f>'DF10'!D45</f>
        <v>-25</v>
      </c>
      <c r="O29" s="136">
        <v>0</v>
      </c>
      <c r="P29" s="146">
        <f t="shared" si="1"/>
        <v>-60</v>
      </c>
      <c r="Q29" s="147">
        <f t="shared" si="3"/>
        <v>-20</v>
      </c>
      <c r="S29" s="148"/>
      <c r="T29" s="149"/>
      <c r="U29" s="150">
        <f t="shared" si="4"/>
        <v>-20</v>
      </c>
      <c r="W29" s="153">
        <f t="shared" si="5"/>
        <v>1</v>
      </c>
      <c r="X29" s="152">
        <f t="shared" si="6"/>
        <v>1</v>
      </c>
      <c r="Y29" s="155"/>
    </row>
    <row r="30" spans="1:25" ht="27.6" customHeight="1">
      <c r="A30" s="135" t="s">
        <v>53</v>
      </c>
      <c r="B30" s="136">
        <f>'DF1'!D46</f>
        <v>5</v>
      </c>
      <c r="C30" s="136">
        <f>'DF2'!D55</f>
        <v>10</v>
      </c>
      <c r="D30" s="136">
        <f>'DF3'!D60</f>
        <v>70</v>
      </c>
      <c r="E30" s="136">
        <f>'DF4'!D57</f>
        <v>5</v>
      </c>
      <c r="F30" s="141">
        <f t="shared" si="0"/>
        <v>250</v>
      </c>
      <c r="G30" s="142">
        <f t="shared" si="2"/>
        <v>95</v>
      </c>
      <c r="H30"/>
      <c r="I30" s="136">
        <f>'DF5'!D54</f>
        <v>-5</v>
      </c>
      <c r="J30" s="136">
        <f>'DF6'!D54</f>
        <v>0</v>
      </c>
      <c r="K30" s="136">
        <f>'DF7'!D56</f>
        <v>0</v>
      </c>
      <c r="L30" s="136">
        <f>'DF8'!D56</f>
        <v>0</v>
      </c>
      <c r="M30" s="136">
        <f>'DF9'!D52</f>
        <v>0</v>
      </c>
      <c r="N30" s="136">
        <f>'DF10'!D46</f>
        <v>-30</v>
      </c>
      <c r="O30" s="136">
        <v>0</v>
      </c>
      <c r="P30" s="146">
        <f t="shared" si="1"/>
        <v>215</v>
      </c>
      <c r="Q30" s="147">
        <f t="shared" si="3"/>
        <v>80</v>
      </c>
      <c r="S30" s="148"/>
      <c r="T30" s="149"/>
      <c r="U30" s="150">
        <f t="shared" si="4"/>
        <v>80</v>
      </c>
      <c r="W30" s="153">
        <f t="shared" si="5"/>
        <v>4</v>
      </c>
      <c r="X30" s="152">
        <f t="shared" si="6"/>
        <v>4</v>
      </c>
      <c r="Y30" s="155"/>
    </row>
    <row r="31" spans="1:25" ht="34.5" customHeight="1">
      <c r="A31" s="135" t="s">
        <v>54</v>
      </c>
      <c r="B31" s="136">
        <f>'DF1'!D47</f>
        <v>5</v>
      </c>
      <c r="C31" s="136">
        <f>'DF2'!D56</f>
        <v>5</v>
      </c>
      <c r="D31" s="136">
        <f>'DF3'!D61</f>
        <v>20</v>
      </c>
      <c r="E31" s="136">
        <f>'DF4'!D58</f>
        <v>10</v>
      </c>
      <c r="F31" s="141">
        <f t="shared" si="0"/>
        <v>115</v>
      </c>
      <c r="G31" s="142">
        <f t="shared" si="2"/>
        <v>45</v>
      </c>
      <c r="H31"/>
      <c r="I31" s="136">
        <f>'DF5'!D55</f>
        <v>0</v>
      </c>
      <c r="J31" s="136">
        <f>'DF6'!D55</f>
        <v>0</v>
      </c>
      <c r="K31" s="136">
        <f>'DF7'!D57</f>
        <v>0</v>
      </c>
      <c r="L31" s="136">
        <f>'DF8'!D57</f>
        <v>0</v>
      </c>
      <c r="M31" s="136">
        <f>'DF9'!D53</f>
        <v>-5</v>
      </c>
      <c r="N31" s="136">
        <f>'DF10'!D47</f>
        <v>-35</v>
      </c>
      <c r="O31" s="136">
        <v>0</v>
      </c>
      <c r="P31" s="146">
        <f t="shared" si="1"/>
        <v>75</v>
      </c>
      <c r="Q31" s="147">
        <f t="shared" si="3"/>
        <v>30</v>
      </c>
      <c r="S31" s="148"/>
      <c r="T31" s="149"/>
      <c r="U31" s="150">
        <f t="shared" si="4"/>
        <v>30</v>
      </c>
      <c r="W31" s="153">
        <f t="shared" si="5"/>
        <v>2</v>
      </c>
      <c r="X31" s="152">
        <f t="shared" si="6"/>
        <v>2</v>
      </c>
      <c r="Y31" s="155"/>
    </row>
    <row r="32" spans="1:25" ht="27.6" customHeight="1">
      <c r="A32" s="135" t="s">
        <v>55</v>
      </c>
      <c r="B32" s="136">
        <f>'DF1'!D48</f>
        <v>-5</v>
      </c>
      <c r="C32" s="136">
        <f>'DF2'!D57</f>
        <v>5</v>
      </c>
      <c r="D32" s="136">
        <f>'DF3'!D62</f>
        <v>0</v>
      </c>
      <c r="E32" s="136">
        <f>'DF4'!D59</f>
        <v>5</v>
      </c>
      <c r="F32" s="141">
        <f t="shared" si="0"/>
        <v>15</v>
      </c>
      <c r="G32" s="142">
        <f t="shared" si="2"/>
        <v>5</v>
      </c>
      <c r="H32"/>
      <c r="I32" s="136">
        <f>'DF5'!D56</f>
        <v>0</v>
      </c>
      <c r="J32" s="136">
        <f>'DF6'!D56</f>
        <v>0</v>
      </c>
      <c r="K32" s="136">
        <f>'DF7'!D58</f>
        <v>0</v>
      </c>
      <c r="L32" s="136">
        <f>'DF8'!D58</f>
        <v>0</v>
      </c>
      <c r="M32" s="136">
        <f>'DF9'!D54</f>
        <v>0</v>
      </c>
      <c r="N32" s="136">
        <f>'DF10'!D48</f>
        <v>0</v>
      </c>
      <c r="O32" s="136">
        <v>0</v>
      </c>
      <c r="P32" s="146">
        <f t="shared" si="1"/>
        <v>15</v>
      </c>
      <c r="Q32" s="147">
        <f t="shared" si="3"/>
        <v>5</v>
      </c>
      <c r="S32" s="148"/>
      <c r="T32" s="149"/>
      <c r="U32" s="150">
        <f t="shared" si="4"/>
        <v>5</v>
      </c>
      <c r="W32" s="153">
        <f t="shared" si="5"/>
        <v>1</v>
      </c>
      <c r="X32" s="152">
        <f t="shared" si="6"/>
        <v>1</v>
      </c>
      <c r="Y32" s="155"/>
    </row>
    <row r="33" spans="1:25" ht="27.6" customHeight="1">
      <c r="A33" s="135" t="s">
        <v>56</v>
      </c>
      <c r="B33" s="136">
        <f>'DF1'!D49</f>
        <v>0</v>
      </c>
      <c r="C33" s="136">
        <f>'DF2'!D58</f>
        <v>-10</v>
      </c>
      <c r="D33" s="136">
        <f>'DF3'!D63</f>
        <v>45</v>
      </c>
      <c r="E33" s="136">
        <f>'DF4'!D60</f>
        <v>20</v>
      </c>
      <c r="F33" s="141">
        <f t="shared" si="0"/>
        <v>205</v>
      </c>
      <c r="G33" s="142">
        <f t="shared" si="2"/>
        <v>80</v>
      </c>
      <c r="H33"/>
      <c r="I33" s="136">
        <f>'DF5'!D57</f>
        <v>0</v>
      </c>
      <c r="J33" s="136">
        <f>'DF6'!D57</f>
        <v>0</v>
      </c>
      <c r="K33" s="136">
        <f>'DF7'!D59</f>
        <v>0</v>
      </c>
      <c r="L33" s="136">
        <f>'DF8'!D59</f>
        <v>0</v>
      </c>
      <c r="M33" s="136">
        <f>'DF9'!D55</f>
        <v>0</v>
      </c>
      <c r="N33" s="136">
        <f>'DF10'!D49</f>
        <v>0</v>
      </c>
      <c r="O33" s="136">
        <v>0</v>
      </c>
      <c r="P33" s="146">
        <f t="shared" si="1"/>
        <v>205</v>
      </c>
      <c r="Q33" s="147">
        <f t="shared" si="3"/>
        <v>75</v>
      </c>
      <c r="S33" s="148"/>
      <c r="T33" s="149"/>
      <c r="U33" s="150">
        <f t="shared" si="4"/>
        <v>75</v>
      </c>
      <c r="W33" s="153">
        <f t="shared" si="5"/>
        <v>4</v>
      </c>
      <c r="X33" s="152">
        <f t="shared" si="6"/>
        <v>4</v>
      </c>
      <c r="Y33" s="155"/>
    </row>
    <row r="34" spans="1:25" ht="27.6" customHeight="1">
      <c r="A34" s="135" t="s">
        <v>57</v>
      </c>
      <c r="B34" s="136">
        <f>'DF1'!D50</f>
        <v>0</v>
      </c>
      <c r="C34" s="136">
        <f>'DF2'!D59</f>
        <v>15</v>
      </c>
      <c r="D34" s="136">
        <f>'DF3'!D64</f>
        <v>55</v>
      </c>
      <c r="E34" s="136">
        <f>'DF4'!D61</f>
        <v>20</v>
      </c>
      <c r="F34" s="141">
        <f t="shared" si="0"/>
        <v>260</v>
      </c>
      <c r="G34" s="142">
        <f t="shared" si="2"/>
        <v>100</v>
      </c>
      <c r="H34"/>
      <c r="I34" s="136">
        <f>'DF5'!D58</f>
        <v>-5</v>
      </c>
      <c r="J34" s="136">
        <f>'DF6'!D58</f>
        <v>0</v>
      </c>
      <c r="K34" s="136">
        <f>'DF7'!D60</f>
        <v>0</v>
      </c>
      <c r="L34" s="136">
        <f>'DF8'!D60</f>
        <v>0</v>
      </c>
      <c r="M34" s="136">
        <f>'DF9'!D56</f>
        <v>-5</v>
      </c>
      <c r="N34" s="136">
        <f>'DF10'!D50</f>
        <v>0</v>
      </c>
      <c r="O34" s="136">
        <v>0</v>
      </c>
      <c r="P34" s="146">
        <f t="shared" si="1"/>
        <v>250</v>
      </c>
      <c r="Q34" s="147">
        <f t="shared" si="3"/>
        <v>95</v>
      </c>
      <c r="S34" s="148"/>
      <c r="T34" s="149"/>
      <c r="U34" s="150">
        <f t="shared" si="4"/>
        <v>95</v>
      </c>
      <c r="W34" s="153">
        <f t="shared" si="5"/>
        <v>4</v>
      </c>
      <c r="X34" s="152">
        <f t="shared" si="6"/>
        <v>4</v>
      </c>
      <c r="Y34" s="155"/>
    </row>
    <row r="35" spans="1:25" ht="27.6" customHeight="1">
      <c r="A35" s="135" t="s">
        <v>58</v>
      </c>
      <c r="B35" s="136">
        <f>'DF1'!D51</f>
        <v>0</v>
      </c>
      <c r="C35" s="136">
        <f>'DF2'!D60</f>
        <v>5</v>
      </c>
      <c r="D35" s="136">
        <f>'DF3'!D65</f>
        <v>50</v>
      </c>
      <c r="E35" s="136">
        <f>'DF4'!D62</f>
        <v>15</v>
      </c>
      <c r="F35" s="141">
        <f t="shared" si="0"/>
        <v>215</v>
      </c>
      <c r="G35" s="142">
        <f t="shared" si="2"/>
        <v>80</v>
      </c>
      <c r="H35"/>
      <c r="I35" s="136">
        <f>'DF5'!D59</f>
        <v>0</v>
      </c>
      <c r="J35" s="136">
        <f>'DF6'!D59</f>
        <v>0</v>
      </c>
      <c r="K35" s="136">
        <f>'DF7'!D61</f>
        <v>0</v>
      </c>
      <c r="L35" s="136">
        <f>'DF8'!D61</f>
        <v>0</v>
      </c>
      <c r="M35" s="136">
        <f>'DF9'!D57</f>
        <v>5</v>
      </c>
      <c r="N35" s="136">
        <f>'DF10'!D51</f>
        <v>-35</v>
      </c>
      <c r="O35" s="136">
        <v>0</v>
      </c>
      <c r="P35" s="146">
        <f t="shared" si="1"/>
        <v>185</v>
      </c>
      <c r="Q35" s="147">
        <f t="shared" si="3"/>
        <v>70</v>
      </c>
      <c r="S35" s="148"/>
      <c r="T35" s="149"/>
      <c r="U35" s="150">
        <f t="shared" si="4"/>
        <v>70</v>
      </c>
      <c r="W35" s="153">
        <f t="shared" si="5"/>
        <v>3</v>
      </c>
      <c r="X35" s="152">
        <f t="shared" si="6"/>
        <v>3</v>
      </c>
      <c r="Y35" s="155"/>
    </row>
    <row r="36" spans="1:25" ht="27.6" customHeight="1">
      <c r="A36" s="137" t="s">
        <v>59</v>
      </c>
      <c r="B36" s="136">
        <f>'DF1'!D52</f>
        <v>5</v>
      </c>
      <c r="C36" s="136">
        <f>'DF2'!D61</f>
        <v>10</v>
      </c>
      <c r="D36" s="136">
        <f>'DF3'!D66</f>
        <v>35</v>
      </c>
      <c r="E36" s="136">
        <f>'DF4'!D63</f>
        <v>15</v>
      </c>
      <c r="F36" s="141">
        <f t="shared" si="0"/>
        <v>185</v>
      </c>
      <c r="G36" s="142">
        <f t="shared" si="2"/>
        <v>70</v>
      </c>
      <c r="H36"/>
      <c r="I36" s="136">
        <f>'DF5'!D60</f>
        <v>0</v>
      </c>
      <c r="J36" s="136">
        <f>'DF6'!D60</f>
        <v>0</v>
      </c>
      <c r="K36" s="136">
        <f>'DF7'!D62</f>
        <v>0</v>
      </c>
      <c r="L36" s="136">
        <f>'DF8'!D62</f>
        <v>0</v>
      </c>
      <c r="M36" s="136">
        <f>'DF9'!D58</f>
        <v>-15</v>
      </c>
      <c r="N36" s="136">
        <f>'DF10'!D52</f>
        <v>0</v>
      </c>
      <c r="O36" s="136">
        <v>0</v>
      </c>
      <c r="P36" s="146">
        <f t="shared" si="1"/>
        <v>170</v>
      </c>
      <c r="Q36" s="147">
        <f t="shared" si="3"/>
        <v>65</v>
      </c>
      <c r="S36" s="148"/>
      <c r="T36" s="149"/>
      <c r="U36" s="150">
        <f t="shared" si="4"/>
        <v>65</v>
      </c>
      <c r="W36" s="153">
        <f t="shared" si="5"/>
        <v>3</v>
      </c>
      <c r="X36" s="152">
        <f t="shared" si="6"/>
        <v>3</v>
      </c>
      <c r="Y36" s="155"/>
    </row>
    <row r="37" spans="1:25" ht="27.6" customHeight="1">
      <c r="A37" s="137" t="s">
        <v>60</v>
      </c>
      <c r="B37" s="136">
        <f>'DF1'!D53</f>
        <v>25</v>
      </c>
      <c r="C37" s="136">
        <f>'DF2'!D62</f>
        <v>15</v>
      </c>
      <c r="D37" s="136">
        <f>'DF3'!D67</f>
        <v>35</v>
      </c>
      <c r="E37" s="136">
        <f>'DF4'!D64</f>
        <v>5</v>
      </c>
      <c r="F37" s="141">
        <f t="shared" si="0"/>
        <v>190</v>
      </c>
      <c r="G37" s="142">
        <f t="shared" si="2"/>
        <v>75</v>
      </c>
      <c r="H37"/>
      <c r="I37" s="136">
        <f>'DF5'!D61</f>
        <v>-5</v>
      </c>
      <c r="J37" s="136">
        <f>'DF6'!D61</f>
        <v>0</v>
      </c>
      <c r="K37" s="136">
        <f>'DF7'!D63</f>
        <v>0</v>
      </c>
      <c r="L37" s="136">
        <f>'DF8'!D63</f>
        <v>0</v>
      </c>
      <c r="M37" s="136">
        <f>'DF9'!D59</f>
        <v>-5</v>
      </c>
      <c r="N37" s="136">
        <f>'DF10'!D53</f>
        <v>0</v>
      </c>
      <c r="O37" s="136">
        <v>0</v>
      </c>
      <c r="P37" s="146">
        <f t="shared" si="1"/>
        <v>180</v>
      </c>
      <c r="Q37" s="147">
        <f t="shared" si="3"/>
        <v>65</v>
      </c>
      <c r="S37" s="148"/>
      <c r="T37" s="149"/>
      <c r="U37" s="150">
        <f t="shared" si="4"/>
        <v>65</v>
      </c>
      <c r="W37" s="153">
        <f t="shared" si="5"/>
        <v>3</v>
      </c>
      <c r="X37" s="152">
        <f t="shared" si="6"/>
        <v>3</v>
      </c>
      <c r="Y37" s="155"/>
    </row>
    <row r="38" spans="1:25" ht="27.6" customHeight="1">
      <c r="A38" s="137" t="s">
        <v>61</v>
      </c>
      <c r="B38" s="136">
        <f>'DF1'!D54</f>
        <v>20</v>
      </c>
      <c r="C38" s="136">
        <f>'DF2'!D63</f>
        <v>15</v>
      </c>
      <c r="D38" s="136">
        <f>'DF3'!D68</f>
        <v>-5</v>
      </c>
      <c r="E38" s="136">
        <f>'DF4'!D65</f>
        <v>-10</v>
      </c>
      <c r="F38" s="141">
        <f t="shared" si="0"/>
        <v>0</v>
      </c>
      <c r="G38" s="142">
        <f t="shared" si="2"/>
        <v>0</v>
      </c>
      <c r="H38"/>
      <c r="I38" s="136">
        <f>'DF5'!D62</f>
        <v>0</v>
      </c>
      <c r="J38" s="136">
        <f>'DF6'!D62</f>
        <v>0</v>
      </c>
      <c r="K38" s="136">
        <f>'DF7'!D64</f>
        <v>0</v>
      </c>
      <c r="L38" s="136">
        <f>'DF8'!D64</f>
        <v>0</v>
      </c>
      <c r="M38" s="136">
        <f>'DF9'!D60</f>
        <v>-5</v>
      </c>
      <c r="N38" s="136">
        <f>'DF10'!D54</f>
        <v>0</v>
      </c>
      <c r="O38" s="136">
        <v>0</v>
      </c>
      <c r="P38" s="146">
        <f t="shared" si="1"/>
        <v>-5</v>
      </c>
      <c r="Q38" s="147">
        <f t="shared" si="3"/>
        <v>0</v>
      </c>
      <c r="S38" s="148"/>
      <c r="T38" s="149"/>
      <c r="U38" s="150">
        <f t="shared" si="4"/>
        <v>0</v>
      </c>
      <c r="W38" s="153">
        <f t="shared" si="5"/>
        <v>1</v>
      </c>
      <c r="X38" s="152">
        <f t="shared" si="6"/>
        <v>1</v>
      </c>
      <c r="Y38" s="155"/>
    </row>
    <row r="39" spans="1:25" ht="27.6" customHeight="1">
      <c r="A39" s="137" t="s">
        <v>62</v>
      </c>
      <c r="B39" s="136">
        <f>'DF1'!D55</f>
        <v>25</v>
      </c>
      <c r="C39" s="136">
        <f>'DF2'!D64</f>
        <v>15</v>
      </c>
      <c r="D39" s="136">
        <f>'DF3'!D69</f>
        <v>30</v>
      </c>
      <c r="E39" s="136">
        <f>'DF4'!D66</f>
        <v>25</v>
      </c>
      <c r="F39" s="141">
        <f t="shared" si="0"/>
        <v>255</v>
      </c>
      <c r="G39" s="142">
        <f t="shared" si="2"/>
        <v>100</v>
      </c>
      <c r="H39"/>
      <c r="I39" s="136">
        <f>'DF5'!D63</f>
        <v>-5</v>
      </c>
      <c r="J39" s="136">
        <f>'DF6'!D63</f>
        <v>5</v>
      </c>
      <c r="K39" s="136">
        <f>'DF7'!D65</f>
        <v>0</v>
      </c>
      <c r="L39" s="136">
        <f>'DF8'!D65</f>
        <v>0</v>
      </c>
      <c r="M39" s="136">
        <f>'DF9'!D61</f>
        <v>0</v>
      </c>
      <c r="N39" s="136">
        <f>'DF10'!D55</f>
        <v>0</v>
      </c>
      <c r="O39" s="136">
        <v>0</v>
      </c>
      <c r="P39" s="146">
        <f t="shared" si="1"/>
        <v>265</v>
      </c>
      <c r="Q39" s="147">
        <f t="shared" si="3"/>
        <v>100</v>
      </c>
      <c r="S39" s="148"/>
      <c r="T39" s="149"/>
      <c r="U39" s="150">
        <f t="shared" si="4"/>
        <v>100</v>
      </c>
      <c r="W39" s="153">
        <f t="shared" si="5"/>
        <v>4</v>
      </c>
      <c r="X39" s="152">
        <f t="shared" si="6"/>
        <v>4</v>
      </c>
      <c r="Y39" s="155"/>
    </row>
    <row r="40" spans="1:25" ht="27.6" customHeight="1">
      <c r="A40" s="137" t="s">
        <v>63</v>
      </c>
      <c r="B40" s="136">
        <f>'DF1'!D56</f>
        <v>15</v>
      </c>
      <c r="C40" s="136">
        <f>'DF2'!D65</f>
        <v>5</v>
      </c>
      <c r="D40" s="136">
        <f>'DF3'!D70</f>
        <v>35</v>
      </c>
      <c r="E40" s="136">
        <f>'DF4'!D67</f>
        <v>10</v>
      </c>
      <c r="F40" s="141">
        <f t="shared" si="0"/>
        <v>180</v>
      </c>
      <c r="G40" s="142">
        <f t="shared" si="2"/>
        <v>70</v>
      </c>
      <c r="H40"/>
      <c r="I40" s="136">
        <f>'DF5'!D64</f>
        <v>-5</v>
      </c>
      <c r="J40" s="136">
        <f>'DF6'!D64</f>
        <v>10</v>
      </c>
      <c r="K40" s="136">
        <f>'DF7'!D66</f>
        <v>0</v>
      </c>
      <c r="L40" s="136">
        <f>'DF8'!D66</f>
        <v>0</v>
      </c>
      <c r="M40" s="136">
        <f>'DF9'!D62</f>
        <v>0</v>
      </c>
      <c r="N40" s="136">
        <f>'DF10'!D56</f>
        <v>0</v>
      </c>
      <c r="O40" s="136">
        <v>0</v>
      </c>
      <c r="P40" s="146">
        <f t="shared" si="1"/>
        <v>205</v>
      </c>
      <c r="Q40" s="147">
        <f t="shared" si="3"/>
        <v>75</v>
      </c>
      <c r="S40" s="148"/>
      <c r="T40" s="149"/>
      <c r="U40" s="150">
        <f t="shared" si="4"/>
        <v>75</v>
      </c>
      <c r="W40" s="153">
        <f t="shared" si="5"/>
        <v>4</v>
      </c>
      <c r="X40" s="152">
        <f t="shared" si="6"/>
        <v>4</v>
      </c>
      <c r="Y40" s="155"/>
    </row>
    <row r="41" spans="1:25" ht="27.6" customHeight="1">
      <c r="A41" s="137" t="s">
        <v>64</v>
      </c>
      <c r="B41" s="136">
        <f>'DF1'!D57</f>
        <v>5</v>
      </c>
      <c r="C41" s="136">
        <f>'DF2'!D66</f>
        <v>10</v>
      </c>
      <c r="D41" s="136">
        <f>'DF3'!D71</f>
        <v>45</v>
      </c>
      <c r="E41" s="136">
        <f>'DF4'!D68</f>
        <v>-5</v>
      </c>
      <c r="F41" s="141">
        <f t="shared" si="0"/>
        <v>135</v>
      </c>
      <c r="G41" s="142">
        <f t="shared" si="2"/>
        <v>50</v>
      </c>
      <c r="H41"/>
      <c r="I41" s="136">
        <f>'DF5'!D65</f>
        <v>-5</v>
      </c>
      <c r="J41" s="136">
        <f>'DF6'!D65</f>
        <v>0</v>
      </c>
      <c r="K41" s="136">
        <f>'DF7'!D67</f>
        <v>5</v>
      </c>
      <c r="L41" s="136">
        <f>'DF8'!D67</f>
        <v>0</v>
      </c>
      <c r="M41" s="136">
        <f>'DF9'!D63</f>
        <v>0</v>
      </c>
      <c r="N41" s="136">
        <f>'DF10'!D57</f>
        <v>0</v>
      </c>
      <c r="O41" s="136">
        <v>0</v>
      </c>
      <c r="P41" s="146">
        <f t="shared" si="1"/>
        <v>135</v>
      </c>
      <c r="Q41" s="147">
        <f t="shared" si="3"/>
        <v>50</v>
      </c>
      <c r="S41" s="148"/>
      <c r="T41" s="149"/>
      <c r="U41" s="150">
        <f t="shared" si="4"/>
        <v>50</v>
      </c>
      <c r="W41" s="153">
        <f t="shared" si="5"/>
        <v>3</v>
      </c>
      <c r="X41" s="152">
        <f t="shared" si="6"/>
        <v>3</v>
      </c>
      <c r="Y41" s="155"/>
    </row>
    <row r="42" spans="1:25" ht="35.25" customHeight="1">
      <c r="A42" s="135" t="s">
        <v>65</v>
      </c>
      <c r="B42" s="136">
        <f>'DF1'!D58</f>
        <v>0</v>
      </c>
      <c r="C42" s="136">
        <f>'DF2'!D67</f>
        <v>0</v>
      </c>
      <c r="D42" s="136">
        <f>'DF3'!D72</f>
        <v>20</v>
      </c>
      <c r="E42" s="136">
        <f>'DF4'!D69</f>
        <v>-5</v>
      </c>
      <c r="F42" s="141">
        <f t="shared" si="0"/>
        <v>40</v>
      </c>
      <c r="G42" s="142">
        <f t="shared" si="2"/>
        <v>15</v>
      </c>
      <c r="H42"/>
      <c r="I42" s="136">
        <f>'DF5'!D66</f>
        <v>-5</v>
      </c>
      <c r="J42" s="136">
        <f>'DF6'!D66</f>
        <v>0</v>
      </c>
      <c r="K42" s="136">
        <f>'DF7'!D68</f>
        <v>0</v>
      </c>
      <c r="L42" s="136">
        <f>'DF8'!D68</f>
        <v>-45</v>
      </c>
      <c r="M42" s="136">
        <f>'DF9'!D64</f>
        <v>0</v>
      </c>
      <c r="N42" s="136">
        <f>'DF10'!D58</f>
        <v>-25</v>
      </c>
      <c r="O42" s="136">
        <v>0</v>
      </c>
      <c r="P42" s="146">
        <f t="shared" si="1"/>
        <v>-35</v>
      </c>
      <c r="Q42" s="147">
        <f t="shared" si="3"/>
        <v>-15</v>
      </c>
      <c r="S42" s="148"/>
      <c r="T42" s="149"/>
      <c r="U42" s="150">
        <f t="shared" si="4"/>
        <v>-15</v>
      </c>
      <c r="W42" s="153">
        <f t="shared" si="5"/>
        <v>1</v>
      </c>
      <c r="X42" s="152">
        <f t="shared" si="6"/>
        <v>1</v>
      </c>
      <c r="Y42" s="155"/>
    </row>
    <row r="43" spans="1:25" ht="27.6" customHeight="1">
      <c r="A43" s="135" t="s">
        <v>66</v>
      </c>
      <c r="B43" s="136">
        <f>'DF1'!D59</f>
        <v>0</v>
      </c>
      <c r="C43" s="136">
        <f>'DF2'!D68</f>
        <v>0</v>
      </c>
      <c r="D43" s="136">
        <f>'DF3'!D73</f>
        <v>20</v>
      </c>
      <c r="E43" s="136">
        <f>'DF4'!D70</f>
        <v>-10</v>
      </c>
      <c r="F43" s="141">
        <f t="shared" si="0"/>
        <v>20</v>
      </c>
      <c r="G43" s="142">
        <f t="shared" si="2"/>
        <v>5</v>
      </c>
      <c r="H43"/>
      <c r="I43" s="136">
        <f>'DF5'!D67</f>
        <v>0</v>
      </c>
      <c r="J43" s="136">
        <f>'DF6'!D67</f>
        <v>0</v>
      </c>
      <c r="K43" s="136">
        <f>'DF7'!D69</f>
        <v>0</v>
      </c>
      <c r="L43" s="136">
        <f>'DF8'!D69</f>
        <v>0</v>
      </c>
      <c r="M43" s="136">
        <f>'DF9'!D65</f>
        <v>0</v>
      </c>
      <c r="N43" s="136">
        <f>'DF10'!D59</f>
        <v>0</v>
      </c>
      <c r="O43" s="136">
        <v>0</v>
      </c>
      <c r="P43" s="146">
        <f t="shared" si="1"/>
        <v>20</v>
      </c>
      <c r="Q43" s="147">
        <f t="shared" si="3"/>
        <v>5</v>
      </c>
      <c r="S43" s="148"/>
      <c r="T43" s="149"/>
      <c r="U43" s="150">
        <f t="shared" si="4"/>
        <v>5</v>
      </c>
      <c r="W43" s="153">
        <f t="shared" si="5"/>
        <v>1</v>
      </c>
      <c r="X43" s="152">
        <f t="shared" si="6"/>
        <v>1</v>
      </c>
      <c r="Y43" s="155"/>
    </row>
    <row r="44" spans="1:25" ht="32.25" customHeight="1">
      <c r="A44" s="135" t="s">
        <v>67</v>
      </c>
      <c r="B44" s="136">
        <f>'DF1'!D60</f>
        <v>0</v>
      </c>
      <c r="C44" s="136">
        <f>'DF2'!D69</f>
        <v>-15</v>
      </c>
      <c r="D44" s="136">
        <f>'DF3'!D74</f>
        <v>20</v>
      </c>
      <c r="E44" s="136">
        <f>'DF4'!D71</f>
        <v>-20</v>
      </c>
      <c r="F44" s="141">
        <f t="shared" si="0"/>
        <v>-35</v>
      </c>
      <c r="G44" s="142">
        <f t="shared" si="2"/>
        <v>-15</v>
      </c>
      <c r="H44"/>
      <c r="I44" s="136">
        <f>'DF5'!D68</f>
        <v>-5</v>
      </c>
      <c r="J44" s="136">
        <f>'DF6'!D68</f>
        <v>5</v>
      </c>
      <c r="K44" s="136">
        <f>'DF7'!D70</f>
        <v>0</v>
      </c>
      <c r="L44" s="136">
        <f>'DF8'!D70</f>
        <v>0</v>
      </c>
      <c r="M44" s="136">
        <f>'DF9'!D66</f>
        <v>0</v>
      </c>
      <c r="N44" s="136">
        <f>'DF10'!D60</f>
        <v>0</v>
      </c>
      <c r="O44" s="136">
        <v>0</v>
      </c>
      <c r="P44" s="146">
        <f t="shared" si="1"/>
        <v>-25</v>
      </c>
      <c r="Q44" s="147">
        <f t="shared" si="3"/>
        <v>-10</v>
      </c>
      <c r="S44" s="148"/>
      <c r="T44" s="149"/>
      <c r="U44" s="150">
        <f t="shared" si="4"/>
        <v>-10</v>
      </c>
      <c r="W44" s="153">
        <f t="shared" si="5"/>
        <v>1</v>
      </c>
      <c r="X44" s="152">
        <f t="shared" si="6"/>
        <v>1</v>
      </c>
      <c r="Y44" s="155"/>
    </row>
    <row r="45" spans="1:25" ht="27.6" customHeight="1">
      <c r="A45" s="135" t="s">
        <v>68</v>
      </c>
      <c r="B45" s="136">
        <f>'DF1'!D61</f>
        <v>0</v>
      </c>
      <c r="C45" s="136">
        <f>'DF2'!D70</f>
        <v>-5</v>
      </c>
      <c r="D45" s="136">
        <f>'DF3'!D75</f>
        <v>10</v>
      </c>
      <c r="E45" s="136">
        <f>'DF4'!D72</f>
        <v>-5</v>
      </c>
      <c r="F45" s="141">
        <f t="shared" si="0"/>
        <v>5</v>
      </c>
      <c r="G45" s="142">
        <f t="shared" si="2"/>
        <v>0</v>
      </c>
      <c r="H45"/>
      <c r="I45" s="136">
        <f>'DF5'!D69</f>
        <v>-5</v>
      </c>
      <c r="J45" s="136">
        <f>'DF6'!D69</f>
        <v>0</v>
      </c>
      <c r="K45" s="136">
        <f>'DF7'!D71</f>
        <v>0</v>
      </c>
      <c r="L45" s="136">
        <f>'DF8'!D71</f>
        <v>0</v>
      </c>
      <c r="M45" s="136">
        <f>'DF9'!D67</f>
        <v>0</v>
      </c>
      <c r="N45" s="136">
        <f>'DF10'!D61</f>
        <v>0</v>
      </c>
      <c r="O45" s="136">
        <v>0</v>
      </c>
      <c r="P45" s="146">
        <f t="shared" si="1"/>
        <v>0</v>
      </c>
      <c r="Q45" s="147">
        <f t="shared" si="3"/>
        <v>0</v>
      </c>
      <c r="S45" s="148"/>
      <c r="T45" s="149"/>
      <c r="U45" s="150">
        <f t="shared" si="4"/>
        <v>0</v>
      </c>
      <c r="W45" s="154">
        <f t="shared" si="5"/>
        <v>1</v>
      </c>
      <c r="X45" s="152">
        <f t="shared" si="6"/>
        <v>1</v>
      </c>
      <c r="Y45" s="155"/>
    </row>
    <row r="46" spans="1:25" hidden="1"/>
    <row r="47" spans="1:25" hidden="1">
      <c r="B47" s="138">
        <f>AVERAGE(B6:B45)</f>
        <v>4.25</v>
      </c>
      <c r="C47" s="138">
        <f t="shared" ref="C47:N47" si="7">AVERAGE(C6:C45)</f>
        <v>5.25</v>
      </c>
      <c r="D47" s="138">
        <f t="shared" si="7"/>
        <v>19</v>
      </c>
      <c r="E47" s="138">
        <f t="shared" si="7"/>
        <v>3.375</v>
      </c>
      <c r="G47" s="143">
        <f>AVERAGE(G6:G45)</f>
        <v>32.125</v>
      </c>
      <c r="H47" s="143"/>
      <c r="I47" s="138">
        <f t="shared" si="7"/>
        <v>-2.125</v>
      </c>
      <c r="J47" s="138">
        <f t="shared" si="7"/>
        <v>1.125</v>
      </c>
      <c r="K47" s="138">
        <f t="shared" si="7"/>
        <v>0.125</v>
      </c>
      <c r="L47" s="138">
        <f t="shared" si="7"/>
        <v>-5</v>
      </c>
      <c r="M47" s="138">
        <f t="shared" si="7"/>
        <v>-1.375</v>
      </c>
      <c r="N47" s="138">
        <f t="shared" si="7"/>
        <v>-14.625</v>
      </c>
      <c r="Q47" s="143">
        <f>AVERAGE(Q6:Q45)</f>
        <v>24.25</v>
      </c>
    </row>
    <row r="48" spans="1:25" hidden="1"/>
    <row r="49" spans="6:16" hidden="1"/>
    <row r="50" spans="6:16" hidden="1">
      <c r="F50" s="144">
        <f>MAX(F6:F45)</f>
        <v>260</v>
      </c>
      <c r="P50" s="144">
        <f>MAX(P6:P45)</f>
        <v>265</v>
      </c>
    </row>
    <row r="51" spans="6:16" hidden="1">
      <c r="F51" s="144">
        <f>-MIN(F6:F45)</f>
        <v>65</v>
      </c>
      <c r="P51" s="144">
        <f>-MIN(P6:P45)</f>
        <v>120</v>
      </c>
    </row>
  </sheetData>
  <mergeCells count="12">
    <mergeCell ref="A1:Y1"/>
    <mergeCell ref="B3:G3"/>
    <mergeCell ref="I3:Q3"/>
    <mergeCell ref="S3:Y3"/>
    <mergeCell ref="G4:G5"/>
    <mergeCell ref="Q4:Q5"/>
    <mergeCell ref="S4:S5"/>
    <mergeCell ref="T4:T5"/>
    <mergeCell ref="U4:U5"/>
    <mergeCell ref="W4:W5"/>
    <mergeCell ref="X4:X5"/>
    <mergeCell ref="Y4:Y5"/>
  </mergeCells>
  <conditionalFormatting sqref="G6:G45">
    <cfRule type="dataBar" priority="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{26A32CF4-5013-455A-A3EA-2E5A0B621898}</x14:id>
        </ext>
      </extLst>
    </cfRule>
  </conditionalFormatting>
  <conditionalFormatting sqref="Q6:Q45">
    <cfRule type="dataBar" priority="1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{B363809D-5263-41C1-904A-C4134F959137}</x14:id>
        </ext>
      </extLst>
    </cfRule>
  </conditionalFormatting>
  <conditionalFormatting sqref="T6:T45">
    <cfRule type="expression" dxfId="32" priority="3">
      <formula>$S$6&lt;&gt;0</formula>
    </cfRule>
  </conditionalFormatting>
  <conditionalFormatting sqref="U6:U45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{A2DD0BED-5243-410E-8039-AA270BA0624D}</x14:id>
        </ext>
      </extLst>
    </cfRule>
  </conditionalFormatting>
  <conditionalFormatting sqref="W6:W45">
    <cfRule type="dataBar" priority="2">
      <dataBar>
        <cfvo type="num" val="0"/>
        <cfvo type="num" val="5"/>
        <color rgb="FF638EC6"/>
      </dataBar>
      <extLst>
        <ext xmlns:x14="http://schemas.microsoft.com/office/spreadsheetml/2009/9/main" uri="{B025F937-C7B1-47D3-B67F-A62EFF666E3E}">
          <x14:id>{18967DBC-434E-437E-9EF3-40EA1651CABF}</x14:id>
        </ext>
      </extLst>
    </cfRule>
  </conditionalFormatting>
  <conditionalFormatting sqref="X6:X45">
    <cfRule type="dataBar" priority="1">
      <dataBar>
        <cfvo type="num" val="0"/>
        <cfvo type="num" val="5"/>
        <color rgb="FF7030A0"/>
      </dataBar>
      <extLst>
        <ext xmlns:x14="http://schemas.microsoft.com/office/spreadsheetml/2009/9/main" uri="{B025F937-C7B1-47D3-B67F-A62EFF666E3E}">
          <x14:id>{56BD001F-5461-4589-8CF7-A49857688DDA}</x14:id>
        </ext>
      </extLst>
    </cfRule>
    <cfRule type="cellIs" dxfId="31" priority="5" operator="notEqual">
      <formula>W6</formula>
    </cfRule>
  </conditionalFormatting>
  <conditionalFormatting sqref="Y6:Y45">
    <cfRule type="expression" dxfId="30" priority="4">
      <formula>W6&lt;&gt;X6</formula>
    </cfRule>
  </conditionalFormatting>
  <dataValidations count="1">
    <dataValidation type="decimal" allowBlank="1" showInputMessage="1" showErrorMessage="1" sqref="S6:S45" xr:uid="{00000000-0002-0000-0100-000000000000}">
      <formula1>-100</formula1>
      <formula2>100</formula2>
    </dataValidation>
  </dataValidations>
  <hyperlinks>
    <hyperlink ref="N4" location="DF10in!A1" display="Technology Adoption Strategy" xr:uid="{00000000-0004-0000-0100-000000000000}"/>
    <hyperlink ref="B4" location="'DF1'!A1" display="Enterprise Strategy" xr:uid="{00000000-0004-0000-0100-000001000000}"/>
  </hyperlinks>
  <pageMargins left="0.25" right="0.25" top="0.75" bottom="0.75" header="0.3" footer="0.3"/>
  <pageSetup paperSize="5" scale="48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ignoredErrors>
    <ignoredError sqref="Q6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6A32CF4-5013-455A-A3EA-2E5A0B62189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G6:G45</xm:sqref>
        </x14:conditionalFormatting>
        <x14:conditionalFormatting xmlns:xm="http://schemas.microsoft.com/office/excel/2006/main">
          <x14:cfRule type="dataBar" id="{B363809D-5263-41C1-904A-C4134F95913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Q6:Q45</xm:sqref>
        </x14:conditionalFormatting>
        <x14:conditionalFormatting xmlns:xm="http://schemas.microsoft.com/office/excel/2006/main">
          <x14:cfRule type="dataBar" id="{A2DD0BED-5243-410E-8039-AA270BA0624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U6:U45</xm:sqref>
        </x14:conditionalFormatting>
        <x14:conditionalFormatting xmlns:xm="http://schemas.microsoft.com/office/excel/2006/main">
          <x14:cfRule type="dataBar" id="{18967DBC-434E-437E-9EF3-40EA1651CABF}">
            <x14:dataBar minLength="0" maxLength="100" border="1" gradient="0">
              <x14:cfvo type="num">
                <xm:f>0</xm:f>
              </x14:cfvo>
              <x14:cfvo type="num">
                <xm:f>5</xm:f>
              </x14:cfvo>
              <x14:borderColor theme="0"/>
              <x14:negativeFillColor rgb="FFFF0000"/>
              <x14:axisColor rgb="FF000000"/>
            </x14:dataBar>
          </x14:cfRule>
          <xm:sqref>W6:W45</xm:sqref>
        </x14:conditionalFormatting>
        <x14:conditionalFormatting xmlns:xm="http://schemas.microsoft.com/office/excel/2006/main">
          <x14:cfRule type="dataBar" id="{56BD001F-5461-4589-8CF7-A49857688DDA}">
            <x14:dataBar minLength="0" maxLength="100" border="1" gradient="0">
              <x14:cfvo type="num">
                <xm:f>0</xm:f>
              </x14:cfvo>
              <x14:cfvo type="num">
                <xm:f>5</xm:f>
              </x14:cfvo>
              <x14:borderColor theme="0"/>
              <x14:negativeFillColor rgb="FFFF0000"/>
              <x14:axisColor rgb="FF000000"/>
            </x14:dataBar>
          </x14:cfRule>
          <xm:sqref>X6:X45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8" tint="-0.499984740745262"/>
    <pageSetUpPr fitToPage="1"/>
  </sheetPr>
  <dimension ref="A1:D41"/>
  <sheetViews>
    <sheetView showGridLines="0" zoomScale="85" zoomScaleNormal="85" workbookViewId="0">
      <pane ySplit="1" topLeftCell="A2" activePane="bottomLeft" state="frozen"/>
      <selection pane="bottomLeft" activeCell="A2" sqref="A2"/>
    </sheetView>
  </sheetViews>
  <sheetFormatPr defaultColWidth="9" defaultRowHeight="15.6"/>
  <cols>
    <col min="1" max="1" width="8.6640625" style="1" collapsed="1"/>
    <col min="2" max="4" width="13.88671875" style="2" customWidth="1" collapsed="1"/>
  </cols>
  <sheetData>
    <row r="1" spans="1:4" ht="21">
      <c r="A1" s="3" t="s">
        <v>436</v>
      </c>
      <c r="B1" s="4" t="s">
        <v>430</v>
      </c>
      <c r="C1" s="4" t="s">
        <v>432</v>
      </c>
      <c r="D1" s="4" t="s">
        <v>434</v>
      </c>
    </row>
    <row r="2" spans="1:4" ht="14.4">
      <c r="A2" s="5" t="s">
        <v>97</v>
      </c>
      <c r="B2" s="6">
        <v>1</v>
      </c>
      <c r="C2" s="6">
        <v>1</v>
      </c>
      <c r="D2" s="6">
        <v>1</v>
      </c>
    </row>
    <row r="3" spans="1:4" ht="14.4">
      <c r="A3" s="5" t="s">
        <v>98</v>
      </c>
      <c r="B3" s="6">
        <v>1</v>
      </c>
      <c r="C3" s="6">
        <v>1</v>
      </c>
      <c r="D3" s="6">
        <v>1</v>
      </c>
    </row>
    <row r="4" spans="1:4" ht="14.4">
      <c r="A4" s="5" t="s">
        <v>99</v>
      </c>
      <c r="B4" s="6">
        <v>1</v>
      </c>
      <c r="C4" s="6">
        <v>1</v>
      </c>
      <c r="D4" s="6">
        <v>1</v>
      </c>
    </row>
    <row r="5" spans="1:4" ht="14.4">
      <c r="A5" s="5" t="s">
        <v>100</v>
      </c>
      <c r="B5" s="6">
        <v>1</v>
      </c>
      <c r="C5" s="6">
        <v>1</v>
      </c>
      <c r="D5" s="6">
        <v>1</v>
      </c>
    </row>
    <row r="6" spans="1:4" ht="14.4">
      <c r="A6" s="5" t="s">
        <v>101</v>
      </c>
      <c r="B6" s="6">
        <v>1</v>
      </c>
      <c r="C6" s="6">
        <v>1</v>
      </c>
      <c r="D6" s="6">
        <v>1</v>
      </c>
    </row>
    <row r="7" spans="1:4" ht="14.4">
      <c r="A7" s="7" t="s">
        <v>102</v>
      </c>
      <c r="B7" s="6">
        <v>1</v>
      </c>
      <c r="C7" s="6">
        <v>1</v>
      </c>
      <c r="D7" s="6">
        <v>1</v>
      </c>
    </row>
    <row r="8" spans="1:4" ht="14.4">
      <c r="A8" s="7" t="s">
        <v>103</v>
      </c>
      <c r="B8" s="6">
        <v>1</v>
      </c>
      <c r="C8" s="6">
        <v>1</v>
      </c>
      <c r="D8" s="6">
        <v>1</v>
      </c>
    </row>
    <row r="9" spans="1:4" ht="14.4">
      <c r="A9" s="7" t="s">
        <v>104</v>
      </c>
      <c r="B9" s="6">
        <v>1</v>
      </c>
      <c r="C9" s="6">
        <v>2</v>
      </c>
      <c r="D9" s="6">
        <v>1</v>
      </c>
    </row>
    <row r="10" spans="1:4" ht="14.4">
      <c r="A10" s="7" t="s">
        <v>105</v>
      </c>
      <c r="B10" s="6">
        <v>1</v>
      </c>
      <c r="C10" s="6">
        <v>1</v>
      </c>
      <c r="D10" s="6">
        <v>1</v>
      </c>
    </row>
    <row r="11" spans="1:4" ht="14.4">
      <c r="A11" s="7" t="s">
        <v>106</v>
      </c>
      <c r="B11" s="6">
        <v>1</v>
      </c>
      <c r="C11" s="6">
        <v>1</v>
      </c>
      <c r="D11" s="6">
        <v>1</v>
      </c>
    </row>
    <row r="12" spans="1:4" ht="14.4">
      <c r="A12" s="7" t="s">
        <v>107</v>
      </c>
      <c r="B12" s="6">
        <v>1</v>
      </c>
      <c r="C12" s="6">
        <v>1</v>
      </c>
      <c r="D12" s="6">
        <v>1</v>
      </c>
    </row>
    <row r="13" spans="1:4" ht="14.4">
      <c r="A13" s="7" t="s">
        <v>108</v>
      </c>
      <c r="B13" s="6">
        <v>1</v>
      </c>
      <c r="C13" s="6">
        <v>1.5</v>
      </c>
      <c r="D13" s="6">
        <v>1</v>
      </c>
    </row>
    <row r="14" spans="1:4" ht="14.4">
      <c r="A14" s="7" t="s">
        <v>109</v>
      </c>
      <c r="B14" s="6">
        <v>1</v>
      </c>
      <c r="C14" s="6">
        <v>1</v>
      </c>
      <c r="D14" s="6">
        <v>1</v>
      </c>
    </row>
    <row r="15" spans="1:4" ht="14.4">
      <c r="A15" s="7" t="s">
        <v>110</v>
      </c>
      <c r="B15" s="6">
        <v>1</v>
      </c>
      <c r="C15" s="6">
        <v>1</v>
      </c>
      <c r="D15" s="6">
        <v>1</v>
      </c>
    </row>
    <row r="16" spans="1:4" ht="14.4">
      <c r="A16" s="7" t="s">
        <v>111</v>
      </c>
      <c r="B16" s="6">
        <v>1</v>
      </c>
      <c r="C16" s="6">
        <v>1</v>
      </c>
      <c r="D16" s="6">
        <v>1</v>
      </c>
    </row>
    <row r="17" spans="1:4" ht="14.4">
      <c r="A17" s="7" t="s">
        <v>112</v>
      </c>
      <c r="B17" s="6">
        <v>1</v>
      </c>
      <c r="C17" s="6">
        <v>1</v>
      </c>
      <c r="D17" s="6">
        <v>1</v>
      </c>
    </row>
    <row r="18" spans="1:4" ht="14.4">
      <c r="A18" s="7" t="s">
        <v>113</v>
      </c>
      <c r="B18" s="6">
        <v>1</v>
      </c>
      <c r="C18" s="6">
        <v>1.5</v>
      </c>
      <c r="D18" s="6">
        <v>1</v>
      </c>
    </row>
    <row r="19" spans="1:4" ht="14.4">
      <c r="A19" s="7" t="s">
        <v>114</v>
      </c>
      <c r="B19" s="6">
        <v>1</v>
      </c>
      <c r="C19" s="6">
        <v>1</v>
      </c>
      <c r="D19" s="6">
        <v>1</v>
      </c>
    </row>
    <row r="20" spans="1:4" ht="14.4">
      <c r="A20" s="7" t="s">
        <v>115</v>
      </c>
      <c r="B20" s="6">
        <v>1</v>
      </c>
      <c r="C20" s="6">
        <v>1</v>
      </c>
      <c r="D20" s="6">
        <v>1</v>
      </c>
    </row>
    <row r="21" spans="1:4" ht="14.4">
      <c r="A21" s="5" t="s">
        <v>116</v>
      </c>
      <c r="B21" s="6">
        <v>2</v>
      </c>
      <c r="C21" s="6">
        <v>1.5</v>
      </c>
      <c r="D21" s="6">
        <v>1</v>
      </c>
    </row>
    <row r="22" spans="1:4" ht="14.4">
      <c r="A22" s="5" t="s">
        <v>117</v>
      </c>
      <c r="B22" s="6">
        <v>3.5</v>
      </c>
      <c r="C22" s="6">
        <v>2</v>
      </c>
      <c r="D22" s="6">
        <v>1</v>
      </c>
    </row>
    <row r="23" spans="1:4" ht="14.4">
      <c r="A23" s="5" t="s">
        <v>118</v>
      </c>
      <c r="B23" s="6">
        <v>4</v>
      </c>
      <c r="C23" s="6">
        <v>3</v>
      </c>
      <c r="D23" s="6">
        <v>1</v>
      </c>
    </row>
    <row r="24" spans="1:4" ht="14.4">
      <c r="A24" s="5" t="s">
        <v>119</v>
      </c>
      <c r="B24" s="6">
        <v>1</v>
      </c>
      <c r="C24" s="6">
        <v>1</v>
      </c>
      <c r="D24" s="6">
        <v>1</v>
      </c>
    </row>
    <row r="25" spans="1:4" ht="14.4">
      <c r="A25" s="5" t="s">
        <v>120</v>
      </c>
      <c r="B25" s="6">
        <v>2.5</v>
      </c>
      <c r="C25" s="6">
        <v>1.5</v>
      </c>
      <c r="D25" s="6">
        <v>1</v>
      </c>
    </row>
    <row r="26" spans="1:4" ht="14.4">
      <c r="A26" s="5" t="s">
        <v>121</v>
      </c>
      <c r="B26" s="6">
        <v>3.5</v>
      </c>
      <c r="C26" s="6">
        <v>2</v>
      </c>
      <c r="D26" s="6">
        <v>1</v>
      </c>
    </row>
    <row r="27" spans="1:4" ht="14.4">
      <c r="A27" s="5" t="s">
        <v>122</v>
      </c>
      <c r="B27" s="6">
        <v>2.5</v>
      </c>
      <c r="C27" s="6">
        <v>2.5</v>
      </c>
      <c r="D27" s="6">
        <v>1</v>
      </c>
    </row>
    <row r="28" spans="1:4" ht="14.4">
      <c r="A28" s="5" t="s">
        <v>123</v>
      </c>
      <c r="B28" s="6">
        <v>1</v>
      </c>
      <c r="C28" s="6">
        <v>1</v>
      </c>
      <c r="D28" s="6">
        <v>1</v>
      </c>
    </row>
    <row r="29" spans="1:4" ht="14.4">
      <c r="A29" s="5" t="s">
        <v>124</v>
      </c>
      <c r="B29" s="6">
        <v>1</v>
      </c>
      <c r="C29" s="6">
        <v>1</v>
      </c>
      <c r="D29" s="6">
        <v>1</v>
      </c>
    </row>
    <row r="30" spans="1:4" ht="14.4">
      <c r="A30" s="5" t="s">
        <v>125</v>
      </c>
      <c r="B30" s="6">
        <v>1.5</v>
      </c>
      <c r="C30" s="6">
        <v>2</v>
      </c>
      <c r="D30" s="6">
        <v>1</v>
      </c>
    </row>
    <row r="31" spans="1:4" ht="14.4">
      <c r="A31" s="5" t="s">
        <v>126</v>
      </c>
      <c r="B31" s="6">
        <v>2.5</v>
      </c>
      <c r="C31" s="6">
        <v>1</v>
      </c>
      <c r="D31" s="6">
        <v>1</v>
      </c>
    </row>
    <row r="32" spans="1:4" ht="14.4">
      <c r="A32" s="7" t="s">
        <v>127</v>
      </c>
      <c r="B32" s="6">
        <v>1</v>
      </c>
      <c r="C32" s="6">
        <v>2.5</v>
      </c>
      <c r="D32" s="6">
        <v>1</v>
      </c>
    </row>
    <row r="33" spans="1:4" ht="14.4">
      <c r="A33" s="7" t="s">
        <v>128</v>
      </c>
      <c r="B33" s="6">
        <v>1</v>
      </c>
      <c r="C33" s="6">
        <v>1.5</v>
      </c>
      <c r="D33" s="6">
        <v>1</v>
      </c>
    </row>
    <row r="34" spans="1:4" ht="14.4">
      <c r="A34" s="7" t="s">
        <v>129</v>
      </c>
      <c r="B34" s="6">
        <v>1</v>
      </c>
      <c r="C34" s="6">
        <v>1.5</v>
      </c>
      <c r="D34" s="6">
        <v>1</v>
      </c>
    </row>
    <row r="35" spans="1:4" ht="14.4">
      <c r="A35" s="7" t="s">
        <v>130</v>
      </c>
      <c r="B35" s="6">
        <v>1</v>
      </c>
      <c r="C35" s="6">
        <v>1</v>
      </c>
      <c r="D35" s="6">
        <v>1</v>
      </c>
    </row>
    <row r="36" spans="1:4" ht="14.4">
      <c r="A36" s="7" t="s">
        <v>131</v>
      </c>
      <c r="B36" s="6">
        <v>1</v>
      </c>
      <c r="C36" s="6">
        <v>1</v>
      </c>
      <c r="D36" s="6">
        <v>1</v>
      </c>
    </row>
    <row r="37" spans="1:4" ht="14.4">
      <c r="A37" s="7" t="s">
        <v>132</v>
      </c>
      <c r="B37" s="6">
        <v>1</v>
      </c>
      <c r="C37" s="6">
        <v>1</v>
      </c>
      <c r="D37" s="6">
        <v>1</v>
      </c>
    </row>
    <row r="38" spans="1:4" ht="14.4">
      <c r="A38" s="5" t="s">
        <v>133</v>
      </c>
      <c r="B38" s="6">
        <v>1.5</v>
      </c>
      <c r="C38" s="6">
        <v>1.5</v>
      </c>
      <c r="D38" s="6">
        <v>1</v>
      </c>
    </row>
    <row r="39" spans="1:4" ht="14.4">
      <c r="A39" s="5" t="s">
        <v>134</v>
      </c>
      <c r="B39" s="6">
        <v>1</v>
      </c>
      <c r="C39" s="6">
        <v>1</v>
      </c>
      <c r="D39" s="6">
        <v>1</v>
      </c>
    </row>
    <row r="40" spans="1:4" ht="14.4">
      <c r="A40" s="5" t="s">
        <v>135</v>
      </c>
      <c r="B40" s="6">
        <v>1</v>
      </c>
      <c r="C40" s="6">
        <v>1</v>
      </c>
      <c r="D40" s="6">
        <v>1</v>
      </c>
    </row>
    <row r="41" spans="1:4" ht="14.4">
      <c r="A41" s="5" t="s">
        <v>136</v>
      </c>
      <c r="B41" s="6">
        <v>1</v>
      </c>
      <c r="C41" s="6">
        <v>1</v>
      </c>
      <c r="D41" s="6">
        <v>1</v>
      </c>
    </row>
  </sheetData>
  <conditionalFormatting sqref="B2:D41">
    <cfRule type="cellIs" dxfId="5" priority="1" stopIfTrue="1" operator="greaterThanOrEqual">
      <formula>3</formula>
    </cfRule>
    <cfRule type="cellIs" dxfId="4" priority="2" stopIfTrue="1" operator="greaterThanOrEqual">
      <formula>2</formula>
    </cfRule>
    <cfRule type="cellIs" dxfId="3" priority="3" operator="greaterThanOrEqual">
      <formula>1</formula>
    </cfRule>
  </conditionalFormatting>
  <pageMargins left="0.25" right="0.25" top="0.75" bottom="0.75" header="0.3" footer="0.3"/>
  <pageSetup paperSize="5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-0.499984740745262"/>
    <pageSetUpPr fitToPage="1"/>
  </sheetPr>
  <dimension ref="A1:V67"/>
  <sheetViews>
    <sheetView showGridLines="0" zoomScale="130" zoomScaleNormal="130" workbookViewId="0">
      <pane ySplit="2" topLeftCell="A3" activePane="bottomLeft" state="frozen"/>
      <selection pane="bottomLeft" activeCell="F8" sqref="F8"/>
    </sheetView>
  </sheetViews>
  <sheetFormatPr defaultColWidth="9" defaultRowHeight="14.4"/>
  <cols>
    <col min="1" max="1" width="12.33203125" customWidth="1" collapsed="1"/>
    <col min="2" max="2" width="9.44140625" customWidth="1" collapsed="1"/>
    <col min="3" max="3" width="10.109375" customWidth="1" collapsed="1"/>
    <col min="4" max="4" width="11.44140625" customWidth="1" collapsed="1"/>
    <col min="5" max="5" width="38" customWidth="1"/>
    <col min="6" max="6" width="55.44140625" customWidth="1" collapsed="1"/>
    <col min="7" max="7" width="25.109375" customWidth="1" collapsed="1"/>
    <col min="8" max="8" width="17.5546875" customWidth="1" collapsed="1"/>
  </cols>
  <sheetData>
    <row r="1" spans="1:17" s="8" customFormat="1" ht="29.4" customHeight="1">
      <c r="A1" s="205" t="s">
        <v>428</v>
      </c>
      <c r="B1" s="203"/>
      <c r="C1" s="203"/>
      <c r="D1" s="203"/>
      <c r="E1" s="203"/>
      <c r="F1" s="203"/>
      <c r="G1" s="203"/>
      <c r="H1" s="205" t="s">
        <v>428</v>
      </c>
      <c r="I1" s="203"/>
      <c r="J1" s="203"/>
      <c r="K1" s="203"/>
      <c r="L1" s="203"/>
      <c r="M1" s="203"/>
      <c r="N1" s="203"/>
      <c r="O1" s="203"/>
      <c r="P1" s="203"/>
      <c r="Q1" s="203"/>
    </row>
    <row r="2" spans="1:17" ht="12" customHeight="1"/>
    <row r="3" spans="1:17" ht="21" customHeight="1">
      <c r="A3" s="206" t="s">
        <v>429</v>
      </c>
      <c r="B3" s="206"/>
      <c r="C3" s="206"/>
      <c r="D3" s="206"/>
      <c r="E3" s="206"/>
      <c r="F3" s="206"/>
      <c r="G3" s="206"/>
      <c r="H3" s="206" t="s">
        <v>429</v>
      </c>
      <c r="I3" s="206"/>
      <c r="J3" s="206"/>
      <c r="K3" s="206"/>
      <c r="L3" s="206"/>
      <c r="M3" s="206"/>
      <c r="N3" s="206"/>
      <c r="O3" s="206"/>
      <c r="P3" s="206"/>
      <c r="Q3" s="206"/>
    </row>
    <row r="4" spans="1:17" ht="21" customHeight="1"/>
    <row r="5" spans="1:17" ht="22.5" customHeight="1">
      <c r="A5" s="11" t="s">
        <v>71</v>
      </c>
      <c r="B5" s="238" t="s">
        <v>391</v>
      </c>
      <c r="C5" s="238"/>
      <c r="D5" s="12" t="s">
        <v>73</v>
      </c>
      <c r="E5" s="24" t="s">
        <v>74</v>
      </c>
      <c r="F5" s="24" t="s">
        <v>75</v>
      </c>
      <c r="I5" s="239" t="s">
        <v>392</v>
      </c>
      <c r="J5" s="239"/>
      <c r="K5" s="239"/>
      <c r="L5" s="239"/>
      <c r="M5" s="239"/>
    </row>
    <row r="6" spans="1:17" ht="36">
      <c r="A6" s="13" t="s">
        <v>430</v>
      </c>
      <c r="B6" s="240">
        <v>0.2</v>
      </c>
      <c r="C6" s="241"/>
      <c r="D6" s="171">
        <v>0.15</v>
      </c>
      <c r="E6" s="25" t="s">
        <v>431</v>
      </c>
      <c r="F6" s="26"/>
    </row>
    <row r="7" spans="1:17" s="9" customFormat="1" ht="36">
      <c r="A7" s="13" t="s">
        <v>432</v>
      </c>
      <c r="B7" s="240">
        <v>0</v>
      </c>
      <c r="C7" s="241"/>
      <c r="D7" s="171">
        <v>0.1</v>
      </c>
      <c r="E7" s="25" t="s">
        <v>433</v>
      </c>
      <c r="F7" s="26"/>
      <c r="G7"/>
      <c r="H7"/>
    </row>
    <row r="8" spans="1:17" s="9" customFormat="1" ht="48">
      <c r="A8" s="13" t="s">
        <v>434</v>
      </c>
      <c r="B8" s="242">
        <v>0.8</v>
      </c>
      <c r="C8" s="241"/>
      <c r="D8" s="172">
        <v>0.75</v>
      </c>
      <c r="E8" s="25" t="s">
        <v>435</v>
      </c>
      <c r="F8" s="26"/>
    </row>
    <row r="9" spans="1:17">
      <c r="A9" s="16"/>
      <c r="B9" s="16"/>
      <c r="C9" s="16"/>
      <c r="D9" s="16"/>
    </row>
    <row r="10" spans="1:17">
      <c r="D10" s="17"/>
    </row>
    <row r="11" spans="1:17">
      <c r="D11" s="17"/>
    </row>
    <row r="12" spans="1:17" ht="15.6">
      <c r="F12" s="1"/>
      <c r="G12" s="1"/>
    </row>
    <row r="13" spans="1:17" s="10" customFormat="1">
      <c r="A13"/>
      <c r="B13"/>
      <c r="C13"/>
    </row>
    <row r="14" spans="1:17" s="10" customFormat="1">
      <c r="A14"/>
      <c r="B14"/>
      <c r="C14"/>
    </row>
    <row r="15" spans="1:17" s="10" customFormat="1">
      <c r="A15"/>
      <c r="B15"/>
      <c r="C15"/>
    </row>
    <row r="16" spans="1:17" s="10" customFormat="1" ht="13.8">
      <c r="F16" s="27"/>
      <c r="G16" s="28"/>
    </row>
    <row r="17" spans="1:22" s="10" customFormat="1" ht="222" customHeight="1">
      <c r="F17" s="27"/>
      <c r="G17" s="28"/>
    </row>
    <row r="18" spans="1:22" s="10" customFormat="1" ht="94.5" customHeight="1">
      <c r="F18" s="27"/>
      <c r="G18" s="28"/>
    </row>
    <row r="19" spans="1:22" s="10" customFormat="1" ht="13.8">
      <c r="F19" s="27"/>
      <c r="G19" s="28"/>
    </row>
    <row r="20" spans="1:22" s="10" customFormat="1" ht="13.8">
      <c r="F20" s="27"/>
      <c r="G20" s="28"/>
    </row>
    <row r="21" spans="1:22" s="10" customFormat="1" ht="13.8">
      <c r="F21" s="27"/>
      <c r="G21" s="28"/>
    </row>
    <row r="22" spans="1:22" s="10" customFormat="1" ht="13.8">
      <c r="F22" s="27"/>
      <c r="G22" s="28"/>
    </row>
    <row r="23" spans="1:22" s="10" customFormat="1" ht="13.8">
      <c r="F23" s="27"/>
      <c r="G23" s="28"/>
    </row>
    <row r="24" spans="1:22" s="9" customFormat="1" ht="24.6" customHeight="1">
      <c r="A24" s="209" t="s">
        <v>87</v>
      </c>
      <c r="B24" s="209"/>
      <c r="C24" s="209"/>
      <c r="D24" s="209"/>
      <c r="E24" s="209"/>
      <c r="F24" s="209"/>
      <c r="G24" s="209"/>
      <c r="H24" s="209" t="s">
        <v>87</v>
      </c>
      <c r="I24" s="209"/>
      <c r="J24" s="209"/>
      <c r="K24" s="209"/>
      <c r="L24" s="209"/>
      <c r="M24" s="209"/>
      <c r="N24" s="209"/>
      <c r="O24" s="209"/>
      <c r="P24" s="209"/>
      <c r="Q24" s="209"/>
      <c r="R24"/>
      <c r="S24"/>
      <c r="T24"/>
      <c r="U24"/>
      <c r="V24"/>
    </row>
    <row r="25" spans="1:22" ht="9" customHeight="1"/>
    <row r="26" spans="1:22" s="9" customFormat="1" ht="39.9" customHeight="1">
      <c r="A26" s="230" t="s">
        <v>166</v>
      </c>
      <c r="B26" s="231"/>
      <c r="C26" s="231"/>
      <c r="D26" s="231"/>
      <c r="E26" s="29"/>
      <c r="F26"/>
      <c r="G26"/>
      <c r="H26"/>
    </row>
    <row r="27" spans="1:22" s="9" customFormat="1" ht="44.4" customHeight="1">
      <c r="A27" s="18" t="s">
        <v>89</v>
      </c>
      <c r="B27" s="19" t="s">
        <v>90</v>
      </c>
      <c r="C27" s="19" t="s">
        <v>91</v>
      </c>
      <c r="D27" s="19" t="s">
        <v>92</v>
      </c>
      <c r="E27" s="30"/>
    </row>
    <row r="28" spans="1:22">
      <c r="A28" s="20" t="s">
        <v>97</v>
      </c>
      <c r="B28" s="21">
        <f t="array" ref="B28:B67">MMULT(DF9map!B2:D41,'DF9'!B6:B8)</f>
        <v>1</v>
      </c>
      <c r="C28" s="21">
        <f t="array" ref="C28:C67">MMULT(DF9map!B2:D41,'DF9'!D6:D8)</f>
        <v>1</v>
      </c>
      <c r="D28" s="22">
        <f>IFERROR(MROUND((100*B28/C28),5)-100,0)</f>
        <v>0</v>
      </c>
      <c r="E28" s="31"/>
    </row>
    <row r="29" spans="1:22">
      <c r="A29" s="20" t="s">
        <v>98</v>
      </c>
      <c r="B29" s="21">
        <v>1</v>
      </c>
      <c r="C29" s="21">
        <v>1</v>
      </c>
      <c r="D29" s="22">
        <f t="shared" ref="D29:D67" si="0">IFERROR(MROUND((100*B29/C29),5)-100,0)</f>
        <v>0</v>
      </c>
      <c r="E29" s="31"/>
      <c r="J29" s="32"/>
    </row>
    <row r="30" spans="1:22">
      <c r="A30" s="20" t="s">
        <v>99</v>
      </c>
      <c r="B30" s="21">
        <v>1</v>
      </c>
      <c r="C30" s="21">
        <v>1</v>
      </c>
      <c r="D30" s="22">
        <f t="shared" si="0"/>
        <v>0</v>
      </c>
      <c r="E30" s="31"/>
    </row>
    <row r="31" spans="1:22">
      <c r="A31" s="20" t="s">
        <v>100</v>
      </c>
      <c r="B31" s="21">
        <v>1</v>
      </c>
      <c r="C31" s="21">
        <v>1</v>
      </c>
      <c r="D31" s="22">
        <f t="shared" si="0"/>
        <v>0</v>
      </c>
      <c r="E31" s="31"/>
    </row>
    <row r="32" spans="1:22">
      <c r="A32" s="20" t="s">
        <v>101</v>
      </c>
      <c r="B32" s="21">
        <v>1</v>
      </c>
      <c r="C32" s="21">
        <v>1</v>
      </c>
      <c r="D32" s="22">
        <f t="shared" si="0"/>
        <v>0</v>
      </c>
      <c r="E32" s="31"/>
    </row>
    <row r="33" spans="1:5">
      <c r="A33" s="23" t="s">
        <v>102</v>
      </c>
      <c r="B33" s="21">
        <v>1</v>
      </c>
      <c r="C33" s="21">
        <v>1</v>
      </c>
      <c r="D33" s="22">
        <f t="shared" si="0"/>
        <v>0</v>
      </c>
      <c r="E33" s="31"/>
    </row>
    <row r="34" spans="1:5">
      <c r="A34" s="23" t="s">
        <v>103</v>
      </c>
      <c r="B34" s="21">
        <v>1</v>
      </c>
      <c r="C34" s="21">
        <v>1</v>
      </c>
      <c r="D34" s="22">
        <f t="shared" si="0"/>
        <v>0</v>
      </c>
      <c r="E34" s="31"/>
    </row>
    <row r="35" spans="1:5">
      <c r="A35" s="23" t="s">
        <v>104</v>
      </c>
      <c r="B35" s="21">
        <v>1</v>
      </c>
      <c r="C35" s="21">
        <v>1.1000000000000001</v>
      </c>
      <c r="D35" s="22">
        <f t="shared" si="0"/>
        <v>-10</v>
      </c>
      <c r="E35" s="31"/>
    </row>
    <row r="36" spans="1:5">
      <c r="A36" s="23" t="s">
        <v>105</v>
      </c>
      <c r="B36" s="21">
        <v>1</v>
      </c>
      <c r="C36" s="21">
        <v>1</v>
      </c>
      <c r="D36" s="22">
        <f t="shared" si="0"/>
        <v>0</v>
      </c>
      <c r="E36" s="31"/>
    </row>
    <row r="37" spans="1:5">
      <c r="A37" s="23" t="s">
        <v>106</v>
      </c>
      <c r="B37" s="21">
        <v>1</v>
      </c>
      <c r="C37" s="21">
        <v>1</v>
      </c>
      <c r="D37" s="22">
        <f t="shared" si="0"/>
        <v>0</v>
      </c>
      <c r="E37" s="31"/>
    </row>
    <row r="38" spans="1:5">
      <c r="A38" s="23" t="s">
        <v>107</v>
      </c>
      <c r="B38" s="21">
        <v>1</v>
      </c>
      <c r="C38" s="21">
        <v>1</v>
      </c>
      <c r="D38" s="22">
        <f t="shared" si="0"/>
        <v>0</v>
      </c>
      <c r="E38" s="31"/>
    </row>
    <row r="39" spans="1:5">
      <c r="A39" s="23" t="s">
        <v>108</v>
      </c>
      <c r="B39" s="21">
        <v>1</v>
      </c>
      <c r="C39" s="21">
        <v>1.05</v>
      </c>
      <c r="D39" s="22">
        <f t="shared" si="0"/>
        <v>-5</v>
      </c>
      <c r="E39" s="31"/>
    </row>
    <row r="40" spans="1:5">
      <c r="A40" s="23" t="s">
        <v>109</v>
      </c>
      <c r="B40" s="21">
        <v>1</v>
      </c>
      <c r="C40" s="21">
        <v>1</v>
      </c>
      <c r="D40" s="22">
        <f t="shared" si="0"/>
        <v>0</v>
      </c>
      <c r="E40" s="31"/>
    </row>
    <row r="41" spans="1:5">
      <c r="A41" s="23" t="s">
        <v>110</v>
      </c>
      <c r="B41" s="21">
        <v>1</v>
      </c>
      <c r="C41" s="21">
        <v>1</v>
      </c>
      <c r="D41" s="22">
        <f t="shared" si="0"/>
        <v>0</v>
      </c>
      <c r="E41" s="31"/>
    </row>
    <row r="42" spans="1:5">
      <c r="A42" s="23" t="s">
        <v>111</v>
      </c>
      <c r="B42" s="21">
        <v>1</v>
      </c>
      <c r="C42" s="21">
        <v>1</v>
      </c>
      <c r="D42" s="22">
        <f t="shared" si="0"/>
        <v>0</v>
      </c>
      <c r="E42" s="31"/>
    </row>
    <row r="43" spans="1:5">
      <c r="A43" s="23" t="s">
        <v>112</v>
      </c>
      <c r="B43" s="21">
        <v>1</v>
      </c>
      <c r="C43" s="21">
        <v>1</v>
      </c>
      <c r="D43" s="22">
        <f t="shared" si="0"/>
        <v>0</v>
      </c>
      <c r="E43" s="31"/>
    </row>
    <row r="44" spans="1:5">
      <c r="A44" s="23" t="s">
        <v>113</v>
      </c>
      <c r="B44" s="21">
        <v>1</v>
      </c>
      <c r="C44" s="21">
        <v>1.05</v>
      </c>
      <c r="D44" s="22">
        <f t="shared" si="0"/>
        <v>-5</v>
      </c>
      <c r="E44" s="31"/>
    </row>
    <row r="45" spans="1:5">
      <c r="A45" s="23" t="s">
        <v>114</v>
      </c>
      <c r="B45" s="21">
        <v>1</v>
      </c>
      <c r="C45" s="21">
        <v>1</v>
      </c>
      <c r="D45" s="22">
        <f t="shared" si="0"/>
        <v>0</v>
      </c>
      <c r="E45" s="31"/>
    </row>
    <row r="46" spans="1:5">
      <c r="A46" s="23" t="s">
        <v>115</v>
      </c>
      <c r="B46" s="21">
        <v>1</v>
      </c>
      <c r="C46" s="21">
        <v>1</v>
      </c>
      <c r="D46" s="22">
        <f t="shared" si="0"/>
        <v>0</v>
      </c>
      <c r="E46" s="31"/>
    </row>
    <row r="47" spans="1:5">
      <c r="A47" s="20" t="s">
        <v>116</v>
      </c>
      <c r="B47" s="21">
        <v>1.2000000000000002</v>
      </c>
      <c r="C47" s="21">
        <v>1.2</v>
      </c>
      <c r="D47" s="22">
        <f t="shared" si="0"/>
        <v>0</v>
      </c>
      <c r="E47" s="31"/>
    </row>
    <row r="48" spans="1:5">
      <c r="A48" s="20" t="s">
        <v>117</v>
      </c>
      <c r="B48" s="21">
        <v>1.5</v>
      </c>
      <c r="C48" s="21">
        <v>1.4750000000000001</v>
      </c>
      <c r="D48" s="22">
        <f t="shared" si="0"/>
        <v>0</v>
      </c>
      <c r="E48" s="31"/>
    </row>
    <row r="49" spans="1:5">
      <c r="A49" s="20" t="s">
        <v>118</v>
      </c>
      <c r="B49" s="21">
        <v>1.6</v>
      </c>
      <c r="C49" s="21">
        <v>1.65</v>
      </c>
      <c r="D49" s="22">
        <f t="shared" si="0"/>
        <v>-5</v>
      </c>
      <c r="E49" s="31"/>
    </row>
    <row r="50" spans="1:5">
      <c r="A50" s="20" t="s">
        <v>119</v>
      </c>
      <c r="B50" s="21">
        <v>1</v>
      </c>
      <c r="C50" s="21">
        <v>1</v>
      </c>
      <c r="D50" s="22">
        <f t="shared" si="0"/>
        <v>0</v>
      </c>
      <c r="E50" s="31"/>
    </row>
    <row r="51" spans="1:5">
      <c r="A51" s="20" t="s">
        <v>120</v>
      </c>
      <c r="B51" s="21">
        <v>1.3</v>
      </c>
      <c r="C51" s="21">
        <v>1.2749999999999999</v>
      </c>
      <c r="D51" s="22">
        <f t="shared" si="0"/>
        <v>0</v>
      </c>
      <c r="E51" s="31"/>
    </row>
    <row r="52" spans="1:5">
      <c r="A52" s="20" t="s">
        <v>121</v>
      </c>
      <c r="B52" s="21">
        <v>1.5</v>
      </c>
      <c r="C52" s="21">
        <v>1.4750000000000001</v>
      </c>
      <c r="D52" s="22">
        <f t="shared" si="0"/>
        <v>0</v>
      </c>
      <c r="E52" s="31"/>
    </row>
    <row r="53" spans="1:5">
      <c r="A53" s="20" t="s">
        <v>122</v>
      </c>
      <c r="B53" s="21">
        <v>1.3</v>
      </c>
      <c r="C53" s="21">
        <v>1.375</v>
      </c>
      <c r="D53" s="22">
        <f t="shared" si="0"/>
        <v>-5</v>
      </c>
      <c r="E53" s="31"/>
    </row>
    <row r="54" spans="1:5">
      <c r="A54" s="20" t="s">
        <v>123</v>
      </c>
      <c r="B54" s="21">
        <v>1</v>
      </c>
      <c r="C54" s="21">
        <v>1</v>
      </c>
      <c r="D54" s="22">
        <f t="shared" si="0"/>
        <v>0</v>
      </c>
      <c r="E54" s="31"/>
    </row>
    <row r="55" spans="1:5">
      <c r="A55" s="20" t="s">
        <v>124</v>
      </c>
      <c r="B55" s="21">
        <v>1</v>
      </c>
      <c r="C55" s="21">
        <v>1</v>
      </c>
      <c r="D55" s="22">
        <f t="shared" si="0"/>
        <v>0</v>
      </c>
      <c r="E55" s="31"/>
    </row>
    <row r="56" spans="1:5">
      <c r="A56" s="20" t="s">
        <v>125</v>
      </c>
      <c r="B56" s="21">
        <v>1.1000000000000001</v>
      </c>
      <c r="C56" s="21">
        <v>1.175</v>
      </c>
      <c r="D56" s="22">
        <f t="shared" si="0"/>
        <v>-5</v>
      </c>
      <c r="E56" s="31"/>
    </row>
    <row r="57" spans="1:5">
      <c r="A57" s="20" t="s">
        <v>126</v>
      </c>
      <c r="B57" s="21">
        <v>1.3</v>
      </c>
      <c r="C57" s="21">
        <v>1.2250000000000001</v>
      </c>
      <c r="D57" s="22">
        <f t="shared" si="0"/>
        <v>5</v>
      </c>
      <c r="E57" s="31"/>
    </row>
    <row r="58" spans="1:5">
      <c r="A58" s="23" t="s">
        <v>127</v>
      </c>
      <c r="B58" s="21">
        <v>1</v>
      </c>
      <c r="C58" s="21">
        <v>1.1499999999999999</v>
      </c>
      <c r="D58" s="22">
        <f t="shared" si="0"/>
        <v>-15</v>
      </c>
      <c r="E58" s="31"/>
    </row>
    <row r="59" spans="1:5">
      <c r="A59" s="23" t="s">
        <v>128</v>
      </c>
      <c r="B59" s="21">
        <v>1</v>
      </c>
      <c r="C59" s="21">
        <v>1.05</v>
      </c>
      <c r="D59" s="22">
        <f t="shared" si="0"/>
        <v>-5</v>
      </c>
      <c r="E59" s="31"/>
    </row>
    <row r="60" spans="1:5">
      <c r="A60" s="23" t="s">
        <v>129</v>
      </c>
      <c r="B60" s="21">
        <v>1</v>
      </c>
      <c r="C60" s="21">
        <v>1.05</v>
      </c>
      <c r="D60" s="22">
        <f t="shared" si="0"/>
        <v>-5</v>
      </c>
      <c r="E60" s="31"/>
    </row>
    <row r="61" spans="1:5">
      <c r="A61" s="23" t="s">
        <v>130</v>
      </c>
      <c r="B61" s="21">
        <v>1</v>
      </c>
      <c r="C61" s="21">
        <v>1</v>
      </c>
      <c r="D61" s="22">
        <f t="shared" si="0"/>
        <v>0</v>
      </c>
      <c r="E61" s="31"/>
    </row>
    <row r="62" spans="1:5">
      <c r="A62" s="23" t="s">
        <v>131</v>
      </c>
      <c r="B62" s="21">
        <v>1</v>
      </c>
      <c r="C62" s="21">
        <v>1</v>
      </c>
      <c r="D62" s="22">
        <f t="shared" si="0"/>
        <v>0</v>
      </c>
      <c r="E62" s="31"/>
    </row>
    <row r="63" spans="1:5">
      <c r="A63" s="23" t="s">
        <v>132</v>
      </c>
      <c r="B63" s="21">
        <v>1</v>
      </c>
      <c r="C63" s="21">
        <v>1</v>
      </c>
      <c r="D63" s="22">
        <f t="shared" si="0"/>
        <v>0</v>
      </c>
      <c r="E63" s="31"/>
    </row>
    <row r="64" spans="1:5">
      <c r="A64" s="20" t="s">
        <v>133</v>
      </c>
      <c r="B64" s="21">
        <v>1.1000000000000001</v>
      </c>
      <c r="C64" s="21">
        <v>1.125</v>
      </c>
      <c r="D64" s="22">
        <f t="shared" si="0"/>
        <v>0</v>
      </c>
      <c r="E64" s="31"/>
    </row>
    <row r="65" spans="1:5">
      <c r="A65" s="20" t="s">
        <v>134</v>
      </c>
      <c r="B65" s="21">
        <v>1</v>
      </c>
      <c r="C65" s="21">
        <v>1</v>
      </c>
      <c r="D65" s="22">
        <f t="shared" si="0"/>
        <v>0</v>
      </c>
      <c r="E65" s="31"/>
    </row>
    <row r="66" spans="1:5">
      <c r="A66" s="20" t="s">
        <v>135</v>
      </c>
      <c r="B66" s="21">
        <v>1</v>
      </c>
      <c r="C66" s="21">
        <v>1</v>
      </c>
      <c r="D66" s="22">
        <f t="shared" si="0"/>
        <v>0</v>
      </c>
      <c r="E66" s="31"/>
    </row>
    <row r="67" spans="1:5">
      <c r="A67" s="20" t="s">
        <v>136</v>
      </c>
      <c r="B67" s="21">
        <v>1</v>
      </c>
      <c r="C67" s="21">
        <v>1</v>
      </c>
      <c r="D67" s="22">
        <f t="shared" si="0"/>
        <v>0</v>
      </c>
      <c r="E67" s="31"/>
    </row>
  </sheetData>
  <mergeCells count="12">
    <mergeCell ref="A26:D26"/>
    <mergeCell ref="B6:C6"/>
    <mergeCell ref="B7:C7"/>
    <mergeCell ref="B8:C8"/>
    <mergeCell ref="A24:G24"/>
    <mergeCell ref="H24:Q24"/>
    <mergeCell ref="A1:G1"/>
    <mergeCell ref="H1:Q1"/>
    <mergeCell ref="A3:G3"/>
    <mergeCell ref="H3:Q3"/>
    <mergeCell ref="B5:C5"/>
    <mergeCell ref="I5:M5"/>
  </mergeCells>
  <pageMargins left="0.25" right="0.25" top="0.75" bottom="0.75" header="0.3" footer="0.3"/>
  <pageSetup paperSize="5" scale="87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rowBreaks count="1" manualBreakCount="1">
    <brk id="22" max="16383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-0.499984740745262"/>
    <pageSetUpPr fitToPage="1"/>
  </sheetPr>
  <dimension ref="A1:V61"/>
  <sheetViews>
    <sheetView showGridLines="0" zoomScale="130" zoomScaleNormal="130" workbookViewId="0">
      <pane ySplit="2" topLeftCell="A3" activePane="bottomLeft" state="frozen"/>
      <selection pane="bottomLeft" activeCell="F7" sqref="F7"/>
    </sheetView>
  </sheetViews>
  <sheetFormatPr defaultColWidth="9" defaultRowHeight="14.4"/>
  <cols>
    <col min="1" max="1" width="11.88671875" customWidth="1" collapsed="1"/>
    <col min="2" max="3" width="9" customWidth="1" collapsed="1"/>
    <col min="4" max="4" width="10.88671875" customWidth="1" collapsed="1"/>
    <col min="5" max="5" width="34.5546875" customWidth="1"/>
    <col min="6" max="6" width="28.88671875" customWidth="1" collapsed="1"/>
    <col min="7" max="7" width="27.6640625" customWidth="1" collapsed="1"/>
    <col min="8" max="8" width="17.5546875" customWidth="1" collapsed="1"/>
  </cols>
  <sheetData>
    <row r="1" spans="1:17" s="8" customFormat="1" ht="29.4" customHeight="1">
      <c r="A1" s="205" t="s">
        <v>437</v>
      </c>
      <c r="B1" s="203"/>
      <c r="C1" s="203"/>
      <c r="D1" s="203"/>
      <c r="E1" s="203"/>
      <c r="F1" s="203"/>
      <c r="G1" s="203"/>
      <c r="H1" s="205" t="s">
        <v>437</v>
      </c>
      <c r="I1" s="203"/>
      <c r="J1" s="203"/>
      <c r="K1" s="203"/>
      <c r="L1" s="203"/>
      <c r="M1" s="203"/>
      <c r="N1" s="203"/>
      <c r="O1" s="203"/>
      <c r="P1" s="203"/>
      <c r="Q1" s="203"/>
    </row>
    <row r="2" spans="1:17" ht="15.75" customHeight="1"/>
    <row r="3" spans="1:17" ht="21" customHeight="1">
      <c r="A3" s="206" t="s">
        <v>438</v>
      </c>
      <c r="B3" s="206"/>
      <c r="C3" s="206"/>
      <c r="D3" s="206"/>
      <c r="E3" s="206"/>
      <c r="F3" s="206"/>
      <c r="G3" s="206"/>
      <c r="H3" s="206" t="s">
        <v>438</v>
      </c>
      <c r="I3" s="206"/>
      <c r="J3" s="206"/>
      <c r="K3" s="206"/>
      <c r="L3" s="206"/>
      <c r="M3" s="206"/>
      <c r="N3" s="206"/>
      <c r="O3" s="206"/>
      <c r="P3" s="206"/>
      <c r="Q3" s="206"/>
    </row>
    <row r="4" spans="1:17" ht="14.25" customHeight="1"/>
    <row r="5" spans="1:17" s="8" customFormat="1" ht="20.100000000000001" customHeight="1">
      <c r="A5" s="11" t="s">
        <v>71</v>
      </c>
      <c r="B5" s="238" t="s">
        <v>391</v>
      </c>
      <c r="C5" s="238"/>
      <c r="D5" s="12" t="s">
        <v>73</v>
      </c>
      <c r="E5" s="24" t="s">
        <v>74</v>
      </c>
      <c r="F5" s="24" t="s">
        <v>75</v>
      </c>
      <c r="I5" s="239" t="s">
        <v>392</v>
      </c>
      <c r="J5" s="239"/>
      <c r="K5" s="239"/>
      <c r="L5" s="239"/>
      <c r="M5" s="239"/>
    </row>
    <row r="6" spans="1:17" s="8" customFormat="1" ht="48">
      <c r="A6" s="13" t="s">
        <v>439</v>
      </c>
      <c r="B6" s="240">
        <v>0.15</v>
      </c>
      <c r="C6" s="240"/>
      <c r="D6" s="14">
        <v>0.15</v>
      </c>
      <c r="E6" s="25" t="s">
        <v>440</v>
      </c>
      <c r="F6" s="26"/>
    </row>
    <row r="7" spans="1:17" s="9" customFormat="1" ht="36">
      <c r="A7" s="13" t="s">
        <v>441</v>
      </c>
      <c r="B7" s="240">
        <v>0.15</v>
      </c>
      <c r="C7" s="240"/>
      <c r="D7" s="14">
        <v>0.7</v>
      </c>
      <c r="E7" s="25" t="s">
        <v>442</v>
      </c>
      <c r="F7" s="26"/>
      <c r="G7" s="8"/>
      <c r="H7" s="8"/>
    </row>
    <row r="8" spans="1:17" s="9" customFormat="1" ht="27" customHeight="1">
      <c r="A8" s="13" t="s">
        <v>443</v>
      </c>
      <c r="B8" s="242">
        <v>0.7</v>
      </c>
      <c r="C8" s="242"/>
      <c r="D8" s="15">
        <v>0.15</v>
      </c>
      <c r="E8" s="25" t="s">
        <v>444</v>
      </c>
      <c r="F8" s="26"/>
    </row>
    <row r="9" spans="1:17">
      <c r="A9" s="16"/>
      <c r="B9" s="16"/>
      <c r="C9" s="16"/>
      <c r="D9" s="16"/>
    </row>
    <row r="10" spans="1:17" ht="85.5" customHeight="1">
      <c r="A10" s="17"/>
      <c r="B10" s="17"/>
      <c r="C10" s="17"/>
      <c r="D10" s="17"/>
    </row>
    <row r="11" spans="1:17" ht="50.4" customHeight="1">
      <c r="A11" s="17"/>
      <c r="B11" s="17"/>
      <c r="C11" s="17"/>
      <c r="D11" s="17"/>
    </row>
    <row r="12" spans="1:17" ht="220.5" customHeight="1"/>
    <row r="13" spans="1:17" s="10" customFormat="1">
      <c r="F13"/>
      <c r="G13"/>
    </row>
    <row r="14" spans="1:17" s="10" customFormat="1">
      <c r="F14"/>
      <c r="G14"/>
    </row>
    <row r="15" spans="1:17" s="10" customFormat="1">
      <c r="F15"/>
      <c r="G15"/>
    </row>
    <row r="16" spans="1:17" s="10" customFormat="1">
      <c r="F16"/>
      <c r="G16"/>
    </row>
    <row r="17" spans="1:22" s="10" customFormat="1" ht="13.8">
      <c r="F17" s="27"/>
      <c r="G17" s="28"/>
    </row>
    <row r="18" spans="1:22" s="9" customFormat="1" ht="24.6" customHeight="1">
      <c r="A18" s="209" t="s">
        <v>87</v>
      </c>
      <c r="B18" s="209"/>
      <c r="C18" s="209"/>
      <c r="D18" s="209"/>
      <c r="E18" s="209"/>
      <c r="F18" s="209"/>
      <c r="G18" s="209"/>
      <c r="H18" s="209" t="s">
        <v>87</v>
      </c>
      <c r="I18" s="209"/>
      <c r="J18" s="209"/>
      <c r="K18" s="209"/>
      <c r="L18" s="209"/>
      <c r="M18" s="209"/>
      <c r="N18" s="209"/>
      <c r="O18" s="209"/>
      <c r="P18" s="209"/>
      <c r="Q18" s="209"/>
      <c r="R18"/>
      <c r="S18"/>
      <c r="T18"/>
      <c r="U18"/>
      <c r="V18"/>
    </row>
    <row r="19" spans="1:22" ht="9" customHeight="1"/>
    <row r="20" spans="1:22" s="9" customFormat="1" ht="36" customHeight="1">
      <c r="A20" s="230" t="s">
        <v>166</v>
      </c>
      <c r="B20" s="231"/>
      <c r="C20" s="231"/>
      <c r="D20" s="231"/>
      <c r="E20" s="29"/>
      <c r="F20"/>
      <c r="G20"/>
      <c r="H20"/>
    </row>
    <row r="21" spans="1:22" s="9" customFormat="1" ht="42.6" customHeight="1">
      <c r="A21" s="18" t="s">
        <v>89</v>
      </c>
      <c r="B21" s="19" t="s">
        <v>90</v>
      </c>
      <c r="C21" s="19" t="s">
        <v>91</v>
      </c>
      <c r="D21" s="19" t="s">
        <v>92</v>
      </c>
      <c r="E21" s="30"/>
    </row>
    <row r="22" spans="1:22">
      <c r="A22" s="20" t="s">
        <v>97</v>
      </c>
      <c r="B22" s="21">
        <f t="array" ref="B22:B61">MMULT(DF10map!B2:D41,'DF10'!B6:B8)</f>
        <v>1.9499999999999997</v>
      </c>
      <c r="C22" s="21">
        <f t="array" ref="C22:C61">MMULT(DF10map!B2:D41,'DF10'!D6:D8)</f>
        <v>2.5</v>
      </c>
      <c r="D22" s="22">
        <f>IFERROR(MROUND((100*B22/C22),5)-100,0)</f>
        <v>-20</v>
      </c>
      <c r="E22" s="31"/>
    </row>
    <row r="23" spans="1:22">
      <c r="A23" s="20" t="s">
        <v>98</v>
      </c>
      <c r="B23" s="21">
        <v>2.0249999999999999</v>
      </c>
      <c r="C23" s="21">
        <v>2.5750000000000002</v>
      </c>
      <c r="D23" s="22">
        <f t="shared" ref="D23:D61" si="0">IFERROR(MROUND((100*B23/C23),5)-100,0)</f>
        <v>-20</v>
      </c>
      <c r="E23" s="31"/>
      <c r="J23" s="32"/>
    </row>
    <row r="24" spans="1:22">
      <c r="A24" s="20" t="s">
        <v>99</v>
      </c>
      <c r="B24" s="21">
        <v>1.075</v>
      </c>
      <c r="C24" s="21">
        <v>1.075</v>
      </c>
      <c r="D24" s="22">
        <f t="shared" si="0"/>
        <v>0</v>
      </c>
      <c r="E24" s="31"/>
    </row>
    <row r="25" spans="1:22">
      <c r="A25" s="20" t="s">
        <v>100</v>
      </c>
      <c r="B25" s="21">
        <v>1.7249999999999999</v>
      </c>
      <c r="C25" s="21">
        <v>2</v>
      </c>
      <c r="D25" s="22">
        <f t="shared" si="0"/>
        <v>-15</v>
      </c>
      <c r="E25" s="31"/>
    </row>
    <row r="26" spans="1:22">
      <c r="A26" s="20" t="s">
        <v>101</v>
      </c>
      <c r="B26" s="21">
        <v>1.075</v>
      </c>
      <c r="C26" s="21">
        <v>1.075</v>
      </c>
      <c r="D26" s="22">
        <f t="shared" si="0"/>
        <v>0</v>
      </c>
      <c r="E26" s="31"/>
    </row>
    <row r="27" spans="1:22">
      <c r="A27" s="23" t="s">
        <v>102</v>
      </c>
      <c r="B27" s="21">
        <v>1.2999999999999998</v>
      </c>
      <c r="C27" s="21">
        <v>1.5749999999999997</v>
      </c>
      <c r="D27" s="22">
        <f t="shared" si="0"/>
        <v>-15</v>
      </c>
      <c r="E27" s="31"/>
    </row>
    <row r="28" spans="1:22">
      <c r="A28" s="23" t="s">
        <v>103</v>
      </c>
      <c r="B28" s="21">
        <v>2.0999999999999996</v>
      </c>
      <c r="C28" s="21">
        <v>2.9249999999999998</v>
      </c>
      <c r="D28" s="22">
        <f t="shared" si="0"/>
        <v>-30</v>
      </c>
      <c r="E28" s="31"/>
    </row>
    <row r="29" spans="1:22">
      <c r="A29" s="23" t="s">
        <v>104</v>
      </c>
      <c r="B29" s="21">
        <v>1.1499999999999999</v>
      </c>
      <c r="C29" s="21">
        <v>1.1499999999999999</v>
      </c>
      <c r="D29" s="22">
        <f t="shared" si="0"/>
        <v>0</v>
      </c>
      <c r="E29" s="31"/>
    </row>
    <row r="30" spans="1:22">
      <c r="A30" s="23" t="s">
        <v>105</v>
      </c>
      <c r="B30" s="21">
        <v>1.7499999999999998</v>
      </c>
      <c r="C30" s="21">
        <v>2.8499999999999996</v>
      </c>
      <c r="D30" s="22">
        <f t="shared" si="0"/>
        <v>-40</v>
      </c>
      <c r="E30" s="31"/>
    </row>
    <row r="31" spans="1:22">
      <c r="A31" s="23" t="s">
        <v>106</v>
      </c>
      <c r="B31" s="21">
        <v>1.6749999999999998</v>
      </c>
      <c r="C31" s="21">
        <v>2.5</v>
      </c>
      <c r="D31" s="22">
        <f t="shared" si="0"/>
        <v>-35</v>
      </c>
      <c r="E31" s="31"/>
    </row>
    <row r="32" spans="1:22">
      <c r="A32" s="23" t="s">
        <v>107</v>
      </c>
      <c r="B32" s="21">
        <v>1.075</v>
      </c>
      <c r="C32" s="21">
        <v>1.3499999999999996</v>
      </c>
      <c r="D32" s="22">
        <f t="shared" si="0"/>
        <v>-20</v>
      </c>
      <c r="E32" s="31"/>
    </row>
    <row r="33" spans="1:5">
      <c r="A33" s="23" t="s">
        <v>108</v>
      </c>
      <c r="B33" s="21">
        <v>1.2250000000000001</v>
      </c>
      <c r="C33" s="21">
        <v>1.2249999999999999</v>
      </c>
      <c r="D33" s="22">
        <f t="shared" si="0"/>
        <v>0</v>
      </c>
      <c r="E33" s="31"/>
    </row>
    <row r="34" spans="1:5">
      <c r="A34" s="23" t="s">
        <v>109</v>
      </c>
      <c r="B34" s="21">
        <v>1.375</v>
      </c>
      <c r="C34" s="21">
        <v>1.6499999999999997</v>
      </c>
      <c r="D34" s="22">
        <f t="shared" si="0"/>
        <v>-15</v>
      </c>
      <c r="E34" s="31"/>
    </row>
    <row r="35" spans="1:5">
      <c r="A35" s="23" t="s">
        <v>110</v>
      </c>
      <c r="B35" s="21">
        <v>1.1499999999999999</v>
      </c>
      <c r="C35" s="21">
        <v>1.4249999999999998</v>
      </c>
      <c r="D35" s="22">
        <f t="shared" si="0"/>
        <v>-20</v>
      </c>
      <c r="E35" s="31"/>
    </row>
    <row r="36" spans="1:5">
      <c r="A36" s="23" t="s">
        <v>111</v>
      </c>
      <c r="B36" s="21">
        <v>1.2999999999999998</v>
      </c>
      <c r="C36" s="21">
        <v>1.5749999999999997</v>
      </c>
      <c r="D36" s="22">
        <f t="shared" si="0"/>
        <v>-15</v>
      </c>
      <c r="E36" s="31"/>
    </row>
    <row r="37" spans="1:5">
      <c r="A37" s="23" t="s">
        <v>112</v>
      </c>
      <c r="B37" s="21">
        <v>1.1499999999999999</v>
      </c>
      <c r="C37" s="21">
        <v>1.4249999999999998</v>
      </c>
      <c r="D37" s="22">
        <f t="shared" si="0"/>
        <v>-20</v>
      </c>
      <c r="E37" s="31"/>
    </row>
    <row r="38" spans="1:5">
      <c r="A38" s="23" t="s">
        <v>113</v>
      </c>
      <c r="B38" s="21">
        <v>1.2249999999999999</v>
      </c>
      <c r="C38" s="21">
        <v>1.4999999999999998</v>
      </c>
      <c r="D38" s="22">
        <f t="shared" si="0"/>
        <v>-20</v>
      </c>
      <c r="E38" s="31"/>
    </row>
    <row r="39" spans="1:5">
      <c r="A39" s="23" t="s">
        <v>114</v>
      </c>
      <c r="B39" s="21">
        <v>1</v>
      </c>
      <c r="C39" s="21">
        <v>1</v>
      </c>
      <c r="D39" s="22">
        <f t="shared" si="0"/>
        <v>0</v>
      </c>
      <c r="E39" s="31"/>
    </row>
    <row r="40" spans="1:5">
      <c r="A40" s="23" t="s">
        <v>115</v>
      </c>
      <c r="B40" s="21">
        <v>1.375</v>
      </c>
      <c r="C40" s="21">
        <v>1.9249999999999998</v>
      </c>
      <c r="D40" s="22">
        <f t="shared" si="0"/>
        <v>-30</v>
      </c>
      <c r="E40" s="31"/>
    </row>
    <row r="41" spans="1:5">
      <c r="A41" s="20" t="s">
        <v>116</v>
      </c>
      <c r="B41" s="21">
        <v>2.0999999999999996</v>
      </c>
      <c r="C41" s="21">
        <v>2.9249999999999998</v>
      </c>
      <c r="D41" s="22">
        <f t="shared" si="0"/>
        <v>-30</v>
      </c>
      <c r="E41" s="31"/>
    </row>
    <row r="42" spans="1:5">
      <c r="A42" s="20" t="s">
        <v>117</v>
      </c>
      <c r="B42" s="21">
        <v>1.6</v>
      </c>
      <c r="C42" s="21">
        <v>2.4249999999999998</v>
      </c>
      <c r="D42" s="22">
        <f t="shared" si="0"/>
        <v>-35</v>
      </c>
      <c r="E42" s="31"/>
    </row>
    <row r="43" spans="1:5">
      <c r="A43" s="20" t="s">
        <v>118</v>
      </c>
      <c r="B43" s="21">
        <v>1.6749999999999998</v>
      </c>
      <c r="C43" s="21">
        <v>2.5</v>
      </c>
      <c r="D43" s="22">
        <f t="shared" si="0"/>
        <v>-35</v>
      </c>
      <c r="E43" s="31"/>
    </row>
    <row r="44" spans="1:5">
      <c r="A44" s="20" t="s">
        <v>119</v>
      </c>
      <c r="B44" s="21">
        <v>1.1499999999999999</v>
      </c>
      <c r="C44" s="21">
        <v>1.4249999999999998</v>
      </c>
      <c r="D44" s="22">
        <f t="shared" si="0"/>
        <v>-20</v>
      </c>
      <c r="E44" s="31"/>
    </row>
    <row r="45" spans="1:5">
      <c r="A45" s="20" t="s">
        <v>120</v>
      </c>
      <c r="B45" s="21">
        <v>1.45</v>
      </c>
      <c r="C45" s="21">
        <v>1.9999999999999998</v>
      </c>
      <c r="D45" s="22">
        <f t="shared" si="0"/>
        <v>-25</v>
      </c>
      <c r="E45" s="31"/>
    </row>
    <row r="46" spans="1:5">
      <c r="A46" s="20" t="s">
        <v>121</v>
      </c>
      <c r="B46" s="21">
        <v>1.375</v>
      </c>
      <c r="C46" s="21">
        <v>1.9249999999999998</v>
      </c>
      <c r="D46" s="22">
        <f t="shared" si="0"/>
        <v>-30</v>
      </c>
      <c r="E46" s="31"/>
    </row>
    <row r="47" spans="1:5">
      <c r="A47" s="20" t="s">
        <v>122</v>
      </c>
      <c r="B47" s="21">
        <v>1.6</v>
      </c>
      <c r="C47" s="21">
        <v>2.4249999999999998</v>
      </c>
      <c r="D47" s="22">
        <f t="shared" si="0"/>
        <v>-35</v>
      </c>
      <c r="E47" s="31"/>
    </row>
    <row r="48" spans="1:5">
      <c r="A48" s="20" t="s">
        <v>123</v>
      </c>
      <c r="B48" s="21">
        <v>1.075</v>
      </c>
      <c r="C48" s="21">
        <v>1.075</v>
      </c>
      <c r="D48" s="22">
        <f t="shared" si="0"/>
        <v>0</v>
      </c>
      <c r="E48" s="31"/>
    </row>
    <row r="49" spans="1:5">
      <c r="A49" s="20" t="s">
        <v>124</v>
      </c>
      <c r="B49" s="21">
        <v>1</v>
      </c>
      <c r="C49" s="21">
        <v>1</v>
      </c>
      <c r="D49" s="22">
        <f t="shared" si="0"/>
        <v>0</v>
      </c>
      <c r="E49" s="31"/>
    </row>
    <row r="50" spans="1:5">
      <c r="A50" s="20" t="s">
        <v>125</v>
      </c>
      <c r="B50" s="21">
        <v>1.075</v>
      </c>
      <c r="C50" s="21">
        <v>1.075</v>
      </c>
      <c r="D50" s="22">
        <f t="shared" si="0"/>
        <v>0</v>
      </c>
      <c r="E50" s="31"/>
    </row>
    <row r="51" spans="1:5">
      <c r="A51" s="20" t="s">
        <v>126</v>
      </c>
      <c r="B51" s="21">
        <v>1.6</v>
      </c>
      <c r="C51" s="21">
        <v>2.4249999999999998</v>
      </c>
      <c r="D51" s="22">
        <f t="shared" si="0"/>
        <v>-35</v>
      </c>
      <c r="E51" s="31"/>
    </row>
    <row r="52" spans="1:5">
      <c r="A52" s="23" t="s">
        <v>127</v>
      </c>
      <c r="B52" s="21">
        <v>1</v>
      </c>
      <c r="C52" s="21">
        <v>1</v>
      </c>
      <c r="D52" s="22">
        <f t="shared" si="0"/>
        <v>0</v>
      </c>
      <c r="E52" s="31"/>
    </row>
    <row r="53" spans="1:5">
      <c r="A53" s="23" t="s">
        <v>128</v>
      </c>
      <c r="B53" s="21">
        <v>1</v>
      </c>
      <c r="C53" s="21">
        <v>1</v>
      </c>
      <c r="D53" s="22">
        <f t="shared" si="0"/>
        <v>0</v>
      </c>
      <c r="E53" s="31"/>
    </row>
    <row r="54" spans="1:5">
      <c r="A54" s="23" t="s">
        <v>129</v>
      </c>
      <c r="B54" s="21">
        <v>1.075</v>
      </c>
      <c r="C54" s="21">
        <v>1.075</v>
      </c>
      <c r="D54" s="22">
        <f t="shared" si="0"/>
        <v>0</v>
      </c>
      <c r="E54" s="31"/>
    </row>
    <row r="55" spans="1:5">
      <c r="A55" s="23" t="s">
        <v>130</v>
      </c>
      <c r="B55" s="21">
        <v>1.075</v>
      </c>
      <c r="C55" s="21">
        <v>1.075</v>
      </c>
      <c r="D55" s="22">
        <f t="shared" si="0"/>
        <v>0</v>
      </c>
      <c r="E55" s="31"/>
    </row>
    <row r="56" spans="1:5">
      <c r="A56" s="23" t="s">
        <v>131</v>
      </c>
      <c r="B56" s="21">
        <v>1.075</v>
      </c>
      <c r="C56" s="21">
        <v>1.075</v>
      </c>
      <c r="D56" s="22">
        <f t="shared" si="0"/>
        <v>0</v>
      </c>
      <c r="E56" s="31"/>
    </row>
    <row r="57" spans="1:5">
      <c r="A57" s="23" t="s">
        <v>132</v>
      </c>
      <c r="B57" s="21">
        <v>1</v>
      </c>
      <c r="C57" s="21">
        <v>1</v>
      </c>
      <c r="D57" s="22">
        <f t="shared" si="0"/>
        <v>0</v>
      </c>
      <c r="E57" s="31"/>
    </row>
    <row r="58" spans="1:5">
      <c r="A58" s="20" t="s">
        <v>133</v>
      </c>
      <c r="B58" s="21">
        <v>1.45</v>
      </c>
      <c r="C58" s="21">
        <v>1.9999999999999998</v>
      </c>
      <c r="D58" s="22">
        <f t="shared" si="0"/>
        <v>-25</v>
      </c>
      <c r="E58" s="31"/>
    </row>
    <row r="59" spans="1:5">
      <c r="A59" s="20" t="s">
        <v>134</v>
      </c>
      <c r="B59" s="21">
        <v>1</v>
      </c>
      <c r="C59" s="21">
        <v>1</v>
      </c>
      <c r="D59" s="22">
        <f t="shared" si="0"/>
        <v>0</v>
      </c>
      <c r="E59" s="31"/>
    </row>
    <row r="60" spans="1:5">
      <c r="A60" s="20" t="s">
        <v>135</v>
      </c>
      <c r="B60" s="21">
        <v>1</v>
      </c>
      <c r="C60" s="21">
        <v>1</v>
      </c>
      <c r="D60" s="22">
        <f t="shared" si="0"/>
        <v>0</v>
      </c>
      <c r="E60" s="31"/>
    </row>
    <row r="61" spans="1:5">
      <c r="A61" s="20" t="s">
        <v>136</v>
      </c>
      <c r="B61" s="21">
        <v>1</v>
      </c>
      <c r="C61" s="21">
        <v>1</v>
      </c>
      <c r="D61" s="22">
        <f t="shared" si="0"/>
        <v>0</v>
      </c>
      <c r="E61" s="31"/>
    </row>
  </sheetData>
  <mergeCells count="12">
    <mergeCell ref="A20:D20"/>
    <mergeCell ref="B6:C6"/>
    <mergeCell ref="B7:C7"/>
    <mergeCell ref="B8:C8"/>
    <mergeCell ref="A18:G18"/>
    <mergeCell ref="H18:Q18"/>
    <mergeCell ref="A1:G1"/>
    <mergeCell ref="H1:Q1"/>
    <mergeCell ref="A3:G3"/>
    <mergeCell ref="H3:Q3"/>
    <mergeCell ref="B5:C5"/>
    <mergeCell ref="I5:M5"/>
  </mergeCells>
  <pageMargins left="0.25" right="0.25" top="0.75" bottom="0.75" header="0.3" footer="0.3"/>
  <pageSetup paperSize="5" scale="87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rowBreaks count="1" manualBreakCount="1">
    <brk id="16" max="16383" man="1"/>
  </rowBreak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8" tint="-0.499984740745262"/>
    <pageSetUpPr fitToPage="1"/>
  </sheetPr>
  <dimension ref="A1:D41"/>
  <sheetViews>
    <sheetView showGridLines="0" zoomScale="85" zoomScaleNormal="85" workbookViewId="0">
      <pane ySplit="1" topLeftCell="A2" activePane="bottomLeft" state="frozen"/>
      <selection pane="bottomLeft" activeCell="A2" sqref="A2"/>
    </sheetView>
  </sheetViews>
  <sheetFormatPr defaultColWidth="9" defaultRowHeight="15.6"/>
  <cols>
    <col min="1" max="1" width="8.6640625" style="1" collapsed="1"/>
    <col min="2" max="4" width="13.88671875" style="2" customWidth="1" collapsed="1"/>
  </cols>
  <sheetData>
    <row r="1" spans="1:4" ht="21">
      <c r="A1" s="3" t="s">
        <v>445</v>
      </c>
      <c r="B1" s="4" t="s">
        <v>446</v>
      </c>
      <c r="C1" s="4" t="s">
        <v>441</v>
      </c>
      <c r="D1" s="4" t="s">
        <v>447</v>
      </c>
    </row>
    <row r="2" spans="1:4" ht="14.4">
      <c r="A2" s="5" t="s">
        <v>97</v>
      </c>
      <c r="B2" s="6">
        <v>3.5</v>
      </c>
      <c r="C2" s="6">
        <v>2.5</v>
      </c>
      <c r="D2" s="6">
        <v>1.5</v>
      </c>
    </row>
    <row r="3" spans="1:4" ht="14.4">
      <c r="A3" s="5" t="s">
        <v>98</v>
      </c>
      <c r="B3" s="6">
        <v>4</v>
      </c>
      <c r="C3" s="6">
        <v>2.5</v>
      </c>
      <c r="D3" s="6">
        <v>1.5</v>
      </c>
    </row>
    <row r="4" spans="1:4" ht="14.4">
      <c r="A4" s="5" t="s">
        <v>99</v>
      </c>
      <c r="B4" s="6">
        <v>1.5</v>
      </c>
      <c r="C4" s="6">
        <v>1</v>
      </c>
      <c r="D4" s="6">
        <v>1</v>
      </c>
    </row>
    <row r="5" spans="1:4" ht="14.4">
      <c r="A5" s="5" t="s">
        <v>100</v>
      </c>
      <c r="B5" s="6">
        <v>2.5</v>
      </c>
      <c r="C5" s="6">
        <v>2</v>
      </c>
      <c r="D5" s="6">
        <v>1.5</v>
      </c>
    </row>
    <row r="6" spans="1:4" ht="14.4">
      <c r="A6" s="5" t="s">
        <v>101</v>
      </c>
      <c r="B6" s="6">
        <v>1.5</v>
      </c>
      <c r="C6" s="6">
        <v>1</v>
      </c>
      <c r="D6" s="6">
        <v>1</v>
      </c>
    </row>
    <row r="7" spans="1:4" ht="14.4">
      <c r="A7" s="7" t="s">
        <v>102</v>
      </c>
      <c r="B7" s="6">
        <v>2.5</v>
      </c>
      <c r="C7" s="6">
        <v>1.5</v>
      </c>
      <c r="D7" s="6">
        <v>1</v>
      </c>
    </row>
    <row r="8" spans="1:4" ht="14.4">
      <c r="A8" s="7" t="s">
        <v>103</v>
      </c>
      <c r="B8" s="6">
        <v>4</v>
      </c>
      <c r="C8" s="6">
        <v>3</v>
      </c>
      <c r="D8" s="6">
        <v>1.5</v>
      </c>
    </row>
    <row r="9" spans="1:4" ht="14.4">
      <c r="A9" s="7" t="s">
        <v>104</v>
      </c>
      <c r="B9" s="6">
        <v>2</v>
      </c>
      <c r="C9" s="6">
        <v>1</v>
      </c>
      <c r="D9" s="6">
        <v>1</v>
      </c>
    </row>
    <row r="10" spans="1:4" ht="14.4">
      <c r="A10" s="7" t="s">
        <v>105</v>
      </c>
      <c r="B10" s="6">
        <v>4</v>
      </c>
      <c r="C10" s="6">
        <v>3</v>
      </c>
      <c r="D10" s="6">
        <v>1</v>
      </c>
    </row>
    <row r="11" spans="1:4" ht="14.4">
      <c r="A11" s="7" t="s">
        <v>106</v>
      </c>
      <c r="B11" s="6">
        <v>4</v>
      </c>
      <c r="C11" s="6">
        <v>2.5</v>
      </c>
      <c r="D11" s="6">
        <v>1</v>
      </c>
    </row>
    <row r="12" spans="1:4" ht="14.4">
      <c r="A12" s="7" t="s">
        <v>107</v>
      </c>
      <c r="B12" s="6">
        <v>1</v>
      </c>
      <c r="C12" s="6">
        <v>1.5</v>
      </c>
      <c r="D12" s="6">
        <v>1</v>
      </c>
    </row>
    <row r="13" spans="1:4" ht="14.4">
      <c r="A13" s="7" t="s">
        <v>108</v>
      </c>
      <c r="B13" s="6">
        <v>2.5</v>
      </c>
      <c r="C13" s="6">
        <v>1</v>
      </c>
      <c r="D13" s="6">
        <v>1</v>
      </c>
    </row>
    <row r="14" spans="1:4" ht="14.4">
      <c r="A14" s="7" t="s">
        <v>109</v>
      </c>
      <c r="B14" s="6">
        <v>3</v>
      </c>
      <c r="C14" s="6">
        <v>1.5</v>
      </c>
      <c r="D14" s="6">
        <v>1</v>
      </c>
    </row>
    <row r="15" spans="1:4" ht="14.4">
      <c r="A15" s="7" t="s">
        <v>110</v>
      </c>
      <c r="B15" s="6">
        <v>1.5</v>
      </c>
      <c r="C15" s="6">
        <v>1.5</v>
      </c>
      <c r="D15" s="6">
        <v>1</v>
      </c>
    </row>
    <row r="16" spans="1:4" ht="14.4">
      <c r="A16" s="7" t="s">
        <v>111</v>
      </c>
      <c r="B16" s="6">
        <v>2.5</v>
      </c>
      <c r="C16" s="6">
        <v>1.5</v>
      </c>
      <c r="D16" s="6">
        <v>1</v>
      </c>
    </row>
    <row r="17" spans="1:4" ht="14.4">
      <c r="A17" s="7" t="s">
        <v>112</v>
      </c>
      <c r="B17" s="6">
        <v>1.5</v>
      </c>
      <c r="C17" s="6">
        <v>1.5</v>
      </c>
      <c r="D17" s="6">
        <v>1</v>
      </c>
    </row>
    <row r="18" spans="1:4" ht="14.4">
      <c r="A18" s="7" t="s">
        <v>113</v>
      </c>
      <c r="B18" s="6">
        <v>2</v>
      </c>
      <c r="C18" s="6">
        <v>1.5</v>
      </c>
      <c r="D18" s="6">
        <v>1</v>
      </c>
    </row>
    <row r="19" spans="1:4" ht="14.4">
      <c r="A19" s="7" t="s">
        <v>114</v>
      </c>
      <c r="B19" s="6">
        <v>1</v>
      </c>
      <c r="C19" s="6">
        <v>1</v>
      </c>
      <c r="D19" s="6">
        <v>1</v>
      </c>
    </row>
    <row r="20" spans="1:4" ht="14.4">
      <c r="A20" s="7" t="s">
        <v>115</v>
      </c>
      <c r="B20" s="6">
        <v>2.5</v>
      </c>
      <c r="C20" s="6">
        <v>2</v>
      </c>
      <c r="D20" s="6">
        <v>1</v>
      </c>
    </row>
    <row r="21" spans="1:4" ht="14.4">
      <c r="A21" s="5" t="s">
        <v>116</v>
      </c>
      <c r="B21" s="6">
        <v>4</v>
      </c>
      <c r="C21" s="6">
        <v>3</v>
      </c>
      <c r="D21" s="6">
        <v>1.5</v>
      </c>
    </row>
    <row r="22" spans="1:4" ht="14.4">
      <c r="A22" s="5" t="s">
        <v>117</v>
      </c>
      <c r="B22" s="6">
        <v>3.5</v>
      </c>
      <c r="C22" s="6">
        <v>2.5</v>
      </c>
      <c r="D22" s="6">
        <v>1</v>
      </c>
    </row>
    <row r="23" spans="1:4" ht="14.4">
      <c r="A23" s="5" t="s">
        <v>118</v>
      </c>
      <c r="B23" s="6">
        <v>4</v>
      </c>
      <c r="C23" s="6">
        <v>2.5</v>
      </c>
      <c r="D23" s="6">
        <v>1</v>
      </c>
    </row>
    <row r="24" spans="1:4" ht="14.4">
      <c r="A24" s="5" t="s">
        <v>119</v>
      </c>
      <c r="B24" s="6">
        <v>1.5</v>
      </c>
      <c r="C24" s="6">
        <v>1.5</v>
      </c>
      <c r="D24" s="6">
        <v>1</v>
      </c>
    </row>
    <row r="25" spans="1:4" ht="14.4">
      <c r="A25" s="5" t="s">
        <v>120</v>
      </c>
      <c r="B25" s="6">
        <v>3</v>
      </c>
      <c r="C25" s="6">
        <v>2</v>
      </c>
      <c r="D25" s="6">
        <v>1</v>
      </c>
    </row>
    <row r="26" spans="1:4" ht="14.4">
      <c r="A26" s="5" t="s">
        <v>121</v>
      </c>
      <c r="B26" s="6">
        <v>2.5</v>
      </c>
      <c r="C26" s="6">
        <v>2</v>
      </c>
      <c r="D26" s="6">
        <v>1</v>
      </c>
    </row>
    <row r="27" spans="1:4" ht="14.4">
      <c r="A27" s="5" t="s">
        <v>122</v>
      </c>
      <c r="B27" s="6">
        <v>3.5</v>
      </c>
      <c r="C27" s="6">
        <v>2.5</v>
      </c>
      <c r="D27" s="6">
        <v>1</v>
      </c>
    </row>
    <row r="28" spans="1:4" ht="14.4">
      <c r="A28" s="5" t="s">
        <v>123</v>
      </c>
      <c r="B28" s="6">
        <v>1.5</v>
      </c>
      <c r="C28" s="6">
        <v>1</v>
      </c>
      <c r="D28" s="6">
        <v>1</v>
      </c>
    </row>
    <row r="29" spans="1:4" ht="14.4">
      <c r="A29" s="5" t="s">
        <v>124</v>
      </c>
      <c r="B29" s="6">
        <v>1</v>
      </c>
      <c r="C29" s="6">
        <v>1</v>
      </c>
      <c r="D29" s="6">
        <v>1</v>
      </c>
    </row>
    <row r="30" spans="1:4" ht="14.4">
      <c r="A30" s="5" t="s">
        <v>125</v>
      </c>
      <c r="B30" s="6">
        <v>1.5</v>
      </c>
      <c r="C30" s="6">
        <v>1</v>
      </c>
      <c r="D30" s="6">
        <v>1</v>
      </c>
    </row>
    <row r="31" spans="1:4" ht="14.4">
      <c r="A31" s="5" t="s">
        <v>126</v>
      </c>
      <c r="B31" s="6">
        <v>3.5</v>
      </c>
      <c r="C31" s="6">
        <v>2.5</v>
      </c>
      <c r="D31" s="6">
        <v>1</v>
      </c>
    </row>
    <row r="32" spans="1:4" ht="14.4">
      <c r="A32" s="7" t="s">
        <v>127</v>
      </c>
      <c r="B32" s="6">
        <v>1</v>
      </c>
      <c r="C32" s="6">
        <v>1</v>
      </c>
      <c r="D32" s="6">
        <v>1</v>
      </c>
    </row>
    <row r="33" spans="1:4" ht="14.4">
      <c r="A33" s="7" t="s">
        <v>128</v>
      </c>
      <c r="B33" s="6">
        <v>1</v>
      </c>
      <c r="C33" s="6">
        <v>1</v>
      </c>
      <c r="D33" s="6">
        <v>1</v>
      </c>
    </row>
    <row r="34" spans="1:4" ht="14.4">
      <c r="A34" s="7" t="s">
        <v>129</v>
      </c>
      <c r="B34" s="6">
        <v>1.5</v>
      </c>
      <c r="C34" s="6">
        <v>1</v>
      </c>
      <c r="D34" s="6">
        <v>1</v>
      </c>
    </row>
    <row r="35" spans="1:4" ht="14.4">
      <c r="A35" s="7" t="s">
        <v>130</v>
      </c>
      <c r="B35" s="6">
        <v>1.5</v>
      </c>
      <c r="C35" s="6">
        <v>1</v>
      </c>
      <c r="D35" s="6">
        <v>1</v>
      </c>
    </row>
    <row r="36" spans="1:4" ht="14.4">
      <c r="A36" s="7" t="s">
        <v>131</v>
      </c>
      <c r="B36" s="6">
        <v>1.5</v>
      </c>
      <c r="C36" s="6">
        <v>1</v>
      </c>
      <c r="D36" s="6">
        <v>1</v>
      </c>
    </row>
    <row r="37" spans="1:4" ht="14.4">
      <c r="A37" s="7" t="s">
        <v>132</v>
      </c>
      <c r="B37" s="6">
        <v>1</v>
      </c>
      <c r="C37" s="6">
        <v>1</v>
      </c>
      <c r="D37" s="6">
        <v>1</v>
      </c>
    </row>
    <row r="38" spans="1:4" ht="14.4">
      <c r="A38" s="5" t="s">
        <v>133</v>
      </c>
      <c r="B38" s="6">
        <v>3</v>
      </c>
      <c r="C38" s="6">
        <v>2</v>
      </c>
      <c r="D38" s="6">
        <v>1</v>
      </c>
    </row>
    <row r="39" spans="1:4" ht="14.4">
      <c r="A39" s="5" t="s">
        <v>134</v>
      </c>
      <c r="B39" s="6">
        <v>1</v>
      </c>
      <c r="C39" s="6">
        <v>1</v>
      </c>
      <c r="D39" s="6">
        <v>1</v>
      </c>
    </row>
    <row r="40" spans="1:4" ht="14.4">
      <c r="A40" s="5" t="s">
        <v>135</v>
      </c>
      <c r="B40" s="6">
        <v>1</v>
      </c>
      <c r="C40" s="6">
        <v>1</v>
      </c>
      <c r="D40" s="6">
        <v>1</v>
      </c>
    </row>
    <row r="41" spans="1:4" ht="14.4">
      <c r="A41" s="5" t="s">
        <v>136</v>
      </c>
      <c r="B41" s="6">
        <v>1</v>
      </c>
      <c r="C41" s="6">
        <v>1</v>
      </c>
      <c r="D41" s="6">
        <v>1</v>
      </c>
    </row>
  </sheetData>
  <conditionalFormatting sqref="B2:D41">
    <cfRule type="cellIs" dxfId="2" priority="1" stopIfTrue="1" operator="greaterThanOrEqual">
      <formula>3</formula>
    </cfRule>
    <cfRule type="cellIs" dxfId="1" priority="2" stopIfTrue="1" operator="greaterThanOrEqual">
      <formula>2</formula>
    </cfRule>
    <cfRule type="cellIs" dxfId="0" priority="3" operator="greaterThanOrEqual">
      <formula>1</formula>
    </cfRule>
  </conditionalFormatting>
  <pageMargins left="0.25" right="0.25" top="0.75" bottom="0.75" header="0.3" footer="0.3"/>
  <pageSetup paperSize="5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2" tint="-0.249977111117893"/>
  </sheetPr>
  <dimension ref="A1"/>
  <sheetViews>
    <sheetView showGridLines="0" showRowColHeaders="0" topLeftCell="A7" zoomScale="115" zoomScaleNormal="112" workbookViewId="0">
      <selection activeCell="N15" sqref="N15"/>
    </sheetView>
  </sheetViews>
  <sheetFormatPr defaultColWidth="8.44140625" defaultRowHeight="14.4"/>
  <sheetData/>
  <sheetProtection algorithmName="SHA-512" hashValue="Mco6wXA6UKQc2Kt2g3wdzdANuQevizfFgagU0XslfHsJ4jXFaezkd5WD1PvdFJf5X2F8SC4tAaiQJMmYfi0ZJQ==" saltValue="iw2gh8CXWOXQmo0daOdeqw==" spinCount="100000" objects="1"/>
  <pageMargins left="0.69930555555555596" right="0.69930555555555596" top="0.75" bottom="0.75" header="0.3" footer="0.3"/>
  <pageSetup paperSize="9" orientation="portrait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7D3D7-019E-4F8A-8B8B-7B753D1A1E9C}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39994506668294322"/>
    <pageSetUpPr fitToPage="1"/>
  </sheetPr>
  <dimension ref="A1"/>
  <sheetViews>
    <sheetView showGridLines="0" topLeftCell="A52" zoomScale="70" zoomScaleNormal="70" workbookViewId="0"/>
  </sheetViews>
  <sheetFormatPr defaultColWidth="9" defaultRowHeight="14.4"/>
  <sheetData/>
  <pageMargins left="0.25" right="0.25" top="0.75" bottom="0.75" header="0.3" footer="0.3"/>
  <pageSetup paperSize="5" scale="48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4" tint="0.39994506668294322"/>
    <pageSetUpPr fitToPage="1"/>
  </sheetPr>
  <dimension ref="A1"/>
  <sheetViews>
    <sheetView showGridLines="0" topLeftCell="R103" zoomScale="70" zoomScaleNormal="70" workbookViewId="0"/>
  </sheetViews>
  <sheetFormatPr defaultColWidth="9" defaultRowHeight="14.4"/>
  <sheetData/>
  <pageMargins left="0.25" right="0.25" top="0.75" bottom="0.75" header="0.3" footer="0.3"/>
  <pageSetup paperSize="5" scale="44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colBreaks count="1" manualBreakCount="1">
    <brk id="20" max="1048575" man="1"/>
  </col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499984740745262"/>
    <pageSetUpPr fitToPage="1"/>
  </sheetPr>
  <dimension ref="A1:AD61"/>
  <sheetViews>
    <sheetView showGridLines="0" zoomScale="141" zoomScaleNormal="141" workbookViewId="0">
      <pane ySplit="2" topLeftCell="A4" activePane="bottomLeft" state="frozen"/>
      <selection pane="bottomLeft" activeCell="A6" sqref="A6:C10"/>
    </sheetView>
  </sheetViews>
  <sheetFormatPr defaultColWidth="8.6640625" defaultRowHeight="14.4"/>
  <cols>
    <col min="1" max="1" width="13.109375" customWidth="1"/>
    <col min="2" max="2" width="6.88671875" customWidth="1"/>
    <col min="3" max="3" width="8.109375" customWidth="1"/>
    <col min="4" max="4" width="9.88671875" customWidth="1"/>
    <col min="5" max="5" width="7.6640625" customWidth="1"/>
    <col min="6" max="6" width="38.6640625" customWidth="1"/>
    <col min="7" max="7" width="49.88671875" customWidth="1"/>
    <col min="8" max="8" width="4.6640625" customWidth="1"/>
    <col min="9" max="9" width="18.6640625" customWidth="1"/>
    <col min="11" max="14" width="7.109375" customWidth="1"/>
    <col min="15" max="15" width="21.109375" customWidth="1"/>
  </cols>
  <sheetData>
    <row r="1" spans="1:30" s="101" customFormat="1" ht="35.4" customHeight="1">
      <c r="A1" s="202" t="s">
        <v>69</v>
      </c>
      <c r="B1" s="203"/>
      <c r="C1" s="203"/>
      <c r="D1" s="203"/>
      <c r="E1" s="203"/>
      <c r="F1" s="203"/>
      <c r="G1" s="203"/>
      <c r="H1" s="203"/>
      <c r="I1" s="204"/>
      <c r="J1" s="205" t="s">
        <v>69</v>
      </c>
      <c r="K1" s="203"/>
      <c r="L1" s="203"/>
      <c r="M1" s="203"/>
      <c r="N1" s="203"/>
      <c r="O1" s="203"/>
      <c r="P1" s="203"/>
      <c r="Q1" s="203"/>
      <c r="R1" s="203"/>
      <c r="S1" s="203"/>
      <c r="T1"/>
      <c r="U1"/>
      <c r="V1"/>
      <c r="W1"/>
      <c r="X1"/>
      <c r="Y1"/>
      <c r="Z1"/>
      <c r="AA1"/>
      <c r="AB1"/>
      <c r="AC1"/>
      <c r="AD1"/>
    </row>
    <row r="2" spans="1:30" s="8" customFormat="1" ht="9" customHeight="1">
      <c r="A2" s="51"/>
      <c r="H2"/>
      <c r="R2"/>
      <c r="S2"/>
      <c r="T2"/>
      <c r="U2"/>
      <c r="V2"/>
      <c r="W2"/>
      <c r="X2"/>
      <c r="Y2"/>
      <c r="Z2"/>
      <c r="AA2"/>
      <c r="AB2"/>
      <c r="AC2"/>
      <c r="AD2"/>
    </row>
    <row r="3" spans="1:30" s="102" customFormat="1" ht="24.9" customHeight="1">
      <c r="A3" s="206" t="s">
        <v>70</v>
      </c>
      <c r="B3" s="207"/>
      <c r="C3" s="207"/>
      <c r="D3" s="207"/>
      <c r="E3" s="207"/>
      <c r="F3" s="207"/>
      <c r="G3" s="207"/>
      <c r="H3" s="207"/>
      <c r="I3" s="207"/>
      <c r="J3" s="206" t="s">
        <v>70</v>
      </c>
      <c r="K3" s="206"/>
      <c r="L3" s="206"/>
      <c r="M3" s="206"/>
      <c r="N3" s="206"/>
      <c r="O3" s="206"/>
      <c r="P3" s="206"/>
      <c r="Q3" s="206"/>
      <c r="R3" s="206"/>
      <c r="S3" s="206"/>
      <c r="T3"/>
      <c r="U3"/>
      <c r="V3"/>
      <c r="W3"/>
      <c r="X3"/>
      <c r="Y3"/>
      <c r="Z3"/>
      <c r="AA3"/>
      <c r="AB3"/>
      <c r="AC3"/>
      <c r="AD3"/>
    </row>
    <row r="4" spans="1:30" ht="6.9" customHeight="1"/>
    <row r="5" spans="1:30" s="9" customFormat="1" ht="6.6" customHeight="1">
      <c r="C5" s="208"/>
      <c r="D5" s="208"/>
      <c r="E5" s="208"/>
      <c r="F5" s="208"/>
      <c r="G5" s="208"/>
      <c r="H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s="48" customFormat="1" ht="38.1" customHeight="1">
      <c r="A6" s="213" t="s">
        <v>71</v>
      </c>
      <c r="B6" s="213"/>
      <c r="C6" s="214"/>
      <c r="D6" s="24" t="s">
        <v>72</v>
      </c>
      <c r="E6" s="24" t="s">
        <v>73</v>
      </c>
      <c r="F6" s="24" t="s">
        <v>74</v>
      </c>
      <c r="G6" s="24" t="s">
        <v>75</v>
      </c>
      <c r="H6" s="49"/>
      <c r="R6"/>
      <c r="S6"/>
      <c r="T6"/>
      <c r="U6"/>
      <c r="V6"/>
      <c r="W6"/>
      <c r="X6"/>
      <c r="Y6"/>
      <c r="Z6"/>
      <c r="AA6"/>
      <c r="AB6"/>
      <c r="AC6"/>
      <c r="AD6"/>
    </row>
    <row r="7" spans="1:30" ht="24">
      <c r="A7" s="215" t="s">
        <v>76</v>
      </c>
      <c r="B7" s="215"/>
      <c r="C7" s="215"/>
      <c r="D7" s="108">
        <v>4</v>
      </c>
      <c r="E7" s="42">
        <v>3</v>
      </c>
      <c r="F7" s="117" t="s">
        <v>77</v>
      </c>
      <c r="G7" s="80"/>
    </row>
    <row r="8" spans="1:30" ht="36">
      <c r="A8" s="215" t="s">
        <v>78</v>
      </c>
      <c r="B8" s="215"/>
      <c r="C8" s="215"/>
      <c r="D8" s="109">
        <v>3</v>
      </c>
      <c r="E8" s="42">
        <v>3</v>
      </c>
      <c r="F8" s="118" t="s">
        <v>79</v>
      </c>
      <c r="G8" s="80"/>
    </row>
    <row r="9" spans="1:30" ht="24">
      <c r="A9" s="215" t="s">
        <v>80</v>
      </c>
      <c r="B9" s="215"/>
      <c r="C9" s="215"/>
      <c r="D9" s="109">
        <v>1</v>
      </c>
      <c r="E9" s="42">
        <v>3</v>
      </c>
      <c r="F9" s="119" t="s">
        <v>81</v>
      </c>
      <c r="G9" s="80"/>
    </row>
    <row r="10" spans="1:30" ht="24">
      <c r="A10" s="215" t="s">
        <v>82</v>
      </c>
      <c r="B10" s="215"/>
      <c r="C10" s="215"/>
      <c r="D10" s="110">
        <v>5</v>
      </c>
      <c r="E10" s="43">
        <v>3</v>
      </c>
      <c r="F10" s="119" t="s">
        <v>83</v>
      </c>
      <c r="G10" s="80"/>
    </row>
    <row r="11" spans="1:30" ht="15.6">
      <c r="A11" s="9"/>
      <c r="B11" s="9"/>
      <c r="C11" s="1"/>
      <c r="D11" s="1"/>
      <c r="E11" s="1"/>
      <c r="F11" s="1"/>
    </row>
    <row r="12" spans="1:30" s="10" customFormat="1">
      <c r="C12" s="111" t="s">
        <v>84</v>
      </c>
      <c r="D12" s="111"/>
      <c r="E12" s="120">
        <f>AVERAGE(D7:D10)</f>
        <v>3.25</v>
      </c>
      <c r="F12" s="39"/>
      <c r="H12"/>
      <c r="T12"/>
      <c r="U12"/>
      <c r="V12"/>
      <c r="W12"/>
      <c r="X12"/>
      <c r="Y12"/>
      <c r="Z12"/>
      <c r="AA12"/>
      <c r="AB12"/>
      <c r="AC12"/>
      <c r="AD12"/>
    </row>
    <row r="13" spans="1:30" s="10" customFormat="1">
      <c r="C13" s="111" t="s">
        <v>85</v>
      </c>
      <c r="D13" s="111"/>
      <c r="E13" s="120">
        <f>STDEVP(D7:D10)</f>
        <v>1.479019945774904</v>
      </c>
      <c r="F13" s="39"/>
      <c r="H13"/>
      <c r="T13"/>
      <c r="U13"/>
      <c r="V13"/>
      <c r="W13"/>
      <c r="X13"/>
      <c r="Y13"/>
      <c r="Z13"/>
      <c r="AA13"/>
      <c r="AB13"/>
      <c r="AC13"/>
      <c r="AD13"/>
    </row>
    <row r="14" spans="1:30" s="10" customFormat="1">
      <c r="C14" s="111" t="s">
        <v>86</v>
      </c>
      <c r="D14" s="111"/>
      <c r="E14" s="120">
        <f>AVERAGE(E7:E10)/E12</f>
        <v>0.92307692307692313</v>
      </c>
      <c r="F14" s="39"/>
      <c r="H14"/>
      <c r="T14"/>
      <c r="U14"/>
      <c r="V14"/>
      <c r="W14"/>
      <c r="X14"/>
      <c r="Y14"/>
      <c r="Z14"/>
      <c r="AA14"/>
      <c r="AB14"/>
      <c r="AC14"/>
      <c r="AD14"/>
    </row>
    <row r="15" spans="1:30" ht="236.4" customHeight="1"/>
    <row r="16" spans="1:30" ht="77.099999999999994" customHeight="1"/>
    <row r="17" spans="1:30" ht="21.6" customHeight="1"/>
    <row r="18" spans="1:30" s="9" customFormat="1" ht="24.9" customHeight="1">
      <c r="A18" s="209" t="s">
        <v>87</v>
      </c>
      <c r="B18" s="209"/>
      <c r="C18" s="209"/>
      <c r="D18" s="209"/>
      <c r="E18" s="209"/>
      <c r="F18" s="209"/>
      <c r="G18" s="209"/>
      <c r="H18" s="209"/>
      <c r="I18" s="209"/>
      <c r="J18" s="209" t="s">
        <v>87</v>
      </c>
      <c r="K18" s="209"/>
      <c r="L18" s="209"/>
      <c r="M18" s="209"/>
      <c r="N18" s="209"/>
      <c r="O18" s="209"/>
      <c r="P18" s="209"/>
      <c r="Q18" s="209"/>
      <c r="R18" s="209"/>
      <c r="S18" s="209"/>
      <c r="T18"/>
      <c r="U18"/>
      <c r="V18"/>
      <c r="W18"/>
      <c r="X18"/>
      <c r="Y18"/>
      <c r="Z18"/>
      <c r="AA18"/>
      <c r="AB18"/>
      <c r="AC18"/>
      <c r="AD18"/>
    </row>
    <row r="19" spans="1:30" ht="6" customHeight="1">
      <c r="A19" s="112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</row>
    <row r="20" spans="1:30" s="8" customFormat="1" ht="41.4" customHeight="1">
      <c r="A20" s="210" t="s">
        <v>88</v>
      </c>
      <c r="B20" s="211"/>
      <c r="C20" s="211"/>
      <c r="D20" s="212"/>
      <c r="E20"/>
      <c r="F20"/>
      <c r="G20"/>
      <c r="H20" s="121"/>
      <c r="I20" s="123"/>
      <c r="J20" s="123"/>
      <c r="K20" s="123"/>
      <c r="L20" s="123"/>
      <c r="M20" s="123"/>
      <c r="N20" s="123"/>
      <c r="T20"/>
      <c r="U20"/>
      <c r="V20"/>
      <c r="W20"/>
      <c r="X20"/>
      <c r="Y20"/>
      <c r="Z20"/>
      <c r="AA20"/>
      <c r="AB20"/>
      <c r="AC20"/>
      <c r="AD20"/>
    </row>
    <row r="21" spans="1:30" s="9" customFormat="1" ht="42.9" customHeight="1">
      <c r="A21" s="18" t="s">
        <v>89</v>
      </c>
      <c r="B21" s="19" t="s">
        <v>90</v>
      </c>
      <c r="C21" s="19" t="s">
        <v>91</v>
      </c>
      <c r="D21" s="19" t="s">
        <v>92</v>
      </c>
      <c r="E21"/>
      <c r="F21"/>
      <c r="G21"/>
      <c r="H21" s="121"/>
      <c r="I21" s="124"/>
      <c r="J21" s="124"/>
      <c r="K21" s="124"/>
      <c r="L21" s="124"/>
      <c r="M21" s="124"/>
      <c r="N21" s="124"/>
      <c r="T21"/>
      <c r="U21"/>
      <c r="V21"/>
      <c r="W21"/>
      <c r="X21"/>
      <c r="Y21"/>
      <c r="Z21"/>
      <c r="AA21"/>
      <c r="AB21"/>
      <c r="AC21"/>
      <c r="AD21"/>
    </row>
    <row r="22" spans="1:30" s="65" customFormat="1">
      <c r="A22" s="113" t="str">
        <f>LEFT(Canvas!A6,5)</f>
        <v>EDM01</v>
      </c>
      <c r="B22" s="114">
        <f t="array" ref="B22:B61">MMULT(DF1map!B2:E41,'DF1'!D7:D10)</f>
        <v>16</v>
      </c>
      <c r="C22" s="55">
        <f t="array" ref="C22:C61">MMULT(DF1map!B2:E41,'DF1'!E7:E10)</f>
        <v>15</v>
      </c>
      <c r="D22" s="115">
        <f>IFERROR(MROUND($E$14*100*B22/C22,5)-100,0)</f>
        <v>0</v>
      </c>
      <c r="E22"/>
      <c r="F22"/>
      <c r="G22"/>
      <c r="H22" s="122"/>
      <c r="I22" s="122"/>
      <c r="J22" s="122"/>
      <c r="K22" s="122"/>
      <c r="L22" s="122"/>
      <c r="M22" s="122"/>
      <c r="N22" s="122"/>
      <c r="T22"/>
      <c r="U22"/>
      <c r="V22"/>
      <c r="W22"/>
      <c r="X22"/>
      <c r="Y22"/>
      <c r="Z22"/>
      <c r="AA22"/>
      <c r="AB22"/>
      <c r="AC22"/>
      <c r="AD22"/>
    </row>
    <row r="23" spans="1:30" s="65" customFormat="1">
      <c r="A23" s="113" t="str">
        <f>LEFT(Canvas!A7,5)</f>
        <v>EDM02</v>
      </c>
      <c r="B23" s="114">
        <v>28.5</v>
      </c>
      <c r="C23" s="55">
        <v>24</v>
      </c>
      <c r="D23" s="115">
        <f t="shared" ref="D23:D61" si="0">IFERROR(MROUND($E$14*100*B23/C23,5)-100,0)</f>
        <v>10</v>
      </c>
      <c r="E23"/>
      <c r="F23"/>
      <c r="G23"/>
      <c r="H23" s="122"/>
      <c r="I23" s="122"/>
      <c r="J23" s="125"/>
      <c r="K23" s="122"/>
      <c r="L23" s="122"/>
      <c r="M23" s="122"/>
      <c r="N23" s="122"/>
      <c r="T23"/>
      <c r="U23"/>
      <c r="V23"/>
      <c r="W23"/>
      <c r="X23"/>
      <c r="Y23"/>
      <c r="Z23"/>
      <c r="AA23"/>
      <c r="AB23"/>
      <c r="AC23"/>
      <c r="AD23"/>
    </row>
    <row r="24" spans="1:30" s="65" customFormat="1">
      <c r="A24" s="113" t="str">
        <f>LEFT(Canvas!A8,5)</f>
        <v>EDM03</v>
      </c>
      <c r="B24" s="114">
        <v>18</v>
      </c>
      <c r="C24" s="55">
        <v>15</v>
      </c>
      <c r="D24" s="115">
        <f t="shared" si="0"/>
        <v>10</v>
      </c>
      <c r="E24"/>
      <c r="F24"/>
      <c r="G24"/>
      <c r="H24" s="122"/>
      <c r="I24" s="122"/>
      <c r="J24" s="122"/>
      <c r="K24" s="122"/>
      <c r="L24" s="122"/>
      <c r="M24" s="122"/>
      <c r="N24" s="122"/>
      <c r="T24"/>
      <c r="U24"/>
      <c r="V24"/>
      <c r="W24"/>
      <c r="X24"/>
      <c r="Y24"/>
      <c r="Z24"/>
      <c r="AA24"/>
      <c r="AB24"/>
      <c r="AC24"/>
      <c r="AD24"/>
    </row>
    <row r="25" spans="1:30" s="65" customFormat="1">
      <c r="A25" s="113" t="str">
        <f>LEFT(Canvas!A9,5)</f>
        <v>EDM04</v>
      </c>
      <c r="B25" s="114">
        <v>18</v>
      </c>
      <c r="C25" s="55">
        <v>22.5</v>
      </c>
      <c r="D25" s="115">
        <f t="shared" si="0"/>
        <v>-25</v>
      </c>
      <c r="E25"/>
      <c r="F25"/>
      <c r="G25"/>
      <c r="H25" s="122"/>
      <c r="I25" s="122"/>
      <c r="J25" s="122"/>
      <c r="K25" s="122"/>
      <c r="L25" s="122"/>
      <c r="M25" s="122"/>
      <c r="N25" s="122"/>
      <c r="T25"/>
      <c r="U25"/>
      <c r="V25"/>
      <c r="W25"/>
      <c r="X25"/>
      <c r="Y25"/>
      <c r="Z25"/>
      <c r="AA25"/>
      <c r="AB25"/>
      <c r="AC25"/>
      <c r="AD25"/>
    </row>
    <row r="26" spans="1:30" s="65" customFormat="1">
      <c r="A26" s="113" t="str">
        <f>LEFT(Canvas!A10,5)</f>
        <v>EDM05</v>
      </c>
      <c r="B26" s="114">
        <v>21.5</v>
      </c>
      <c r="C26" s="55">
        <v>18</v>
      </c>
      <c r="D26" s="115">
        <f t="shared" si="0"/>
        <v>10</v>
      </c>
      <c r="E26"/>
      <c r="F26"/>
      <c r="G26"/>
      <c r="H26" s="122"/>
      <c r="I26" s="122"/>
      <c r="J26" s="122"/>
      <c r="K26" s="122"/>
      <c r="L26" s="122"/>
      <c r="M26" s="122"/>
      <c r="N26" s="122"/>
      <c r="T26"/>
      <c r="U26"/>
      <c r="V26"/>
      <c r="W26"/>
      <c r="X26"/>
      <c r="Y26"/>
      <c r="Z26"/>
      <c r="AA26"/>
      <c r="AB26"/>
      <c r="AC26"/>
      <c r="AD26"/>
    </row>
    <row r="27" spans="1:30" s="65" customFormat="1">
      <c r="A27" s="116" t="str">
        <f>LEFT(Canvas!A11,5)</f>
        <v>APO01</v>
      </c>
      <c r="B27" s="114">
        <v>13</v>
      </c>
      <c r="C27" s="55">
        <v>12</v>
      </c>
      <c r="D27" s="115">
        <f t="shared" si="0"/>
        <v>0</v>
      </c>
      <c r="E27"/>
      <c r="F27"/>
      <c r="G27"/>
      <c r="H27" s="122"/>
      <c r="I27" s="122"/>
      <c r="J27" s="122"/>
      <c r="K27" s="122"/>
      <c r="L27" s="122"/>
      <c r="M27" s="122"/>
      <c r="N27" s="122"/>
      <c r="T27"/>
      <c r="U27"/>
      <c r="V27"/>
      <c r="W27"/>
      <c r="X27"/>
      <c r="Y27"/>
      <c r="Z27"/>
      <c r="AA27"/>
      <c r="AB27"/>
      <c r="AC27"/>
      <c r="AD27"/>
    </row>
    <row r="28" spans="1:30" s="65" customFormat="1">
      <c r="A28" s="116" t="str">
        <f>LEFT(Canvas!A12,5)</f>
        <v>APO02</v>
      </c>
      <c r="B28" s="114">
        <v>31</v>
      </c>
      <c r="C28" s="55">
        <v>28.5</v>
      </c>
      <c r="D28" s="115">
        <f t="shared" si="0"/>
        <v>0</v>
      </c>
      <c r="E28"/>
      <c r="F28"/>
      <c r="G28"/>
      <c r="H28" s="122"/>
      <c r="I28" s="122"/>
      <c r="J28" s="122"/>
      <c r="K28" s="122"/>
      <c r="L28" s="122"/>
      <c r="M28" s="122"/>
      <c r="N28" s="122"/>
      <c r="T28"/>
      <c r="U28"/>
      <c r="V28"/>
      <c r="W28"/>
      <c r="X28"/>
      <c r="Y28"/>
      <c r="Z28"/>
      <c r="AA28"/>
      <c r="AB28"/>
      <c r="AC28"/>
      <c r="AD28"/>
    </row>
    <row r="29" spans="1:30" s="65" customFormat="1">
      <c r="A29" s="116" t="str">
        <f>LEFT(Canvas!A13,5)</f>
        <v>APO03</v>
      </c>
      <c r="B29" s="114">
        <v>28</v>
      </c>
      <c r="C29" s="55">
        <v>24</v>
      </c>
      <c r="D29" s="115">
        <f t="shared" si="0"/>
        <v>10</v>
      </c>
      <c r="E29"/>
      <c r="F29"/>
      <c r="G29"/>
      <c r="H29" s="122"/>
      <c r="I29" s="122"/>
      <c r="J29" s="122"/>
      <c r="K29" s="122"/>
      <c r="L29" s="122"/>
      <c r="M29" s="122"/>
      <c r="N29" s="122"/>
      <c r="T29"/>
      <c r="U29"/>
      <c r="V29"/>
      <c r="W29"/>
      <c r="X29"/>
      <c r="Y29"/>
      <c r="Z29"/>
      <c r="AA29"/>
      <c r="AB29"/>
      <c r="AC29"/>
      <c r="AD29"/>
    </row>
    <row r="30" spans="1:30" s="65" customFormat="1">
      <c r="A30" s="116" t="str">
        <f>LEFT(Canvas!A14,5)</f>
        <v>APO04</v>
      </c>
      <c r="B30" s="114">
        <v>22</v>
      </c>
      <c r="C30" s="55">
        <v>21</v>
      </c>
      <c r="D30" s="115">
        <f t="shared" si="0"/>
        <v>-5</v>
      </c>
      <c r="E30"/>
      <c r="F30"/>
      <c r="G30"/>
      <c r="H30" s="122"/>
      <c r="I30" s="122"/>
      <c r="J30" s="122"/>
      <c r="K30" s="122"/>
      <c r="L30" s="122"/>
      <c r="M30" s="122"/>
      <c r="N30" s="122"/>
      <c r="T30"/>
      <c r="U30"/>
      <c r="V30"/>
      <c r="W30"/>
      <c r="X30"/>
      <c r="Y30"/>
      <c r="Z30"/>
      <c r="AA30"/>
      <c r="AB30"/>
      <c r="AC30"/>
      <c r="AD30"/>
    </row>
    <row r="31" spans="1:30" s="65" customFormat="1">
      <c r="A31" s="116" t="str">
        <f>LEFT(Canvas!A15,5)</f>
        <v>APO05</v>
      </c>
      <c r="B31" s="114">
        <v>33.5</v>
      </c>
      <c r="C31" s="55">
        <v>33</v>
      </c>
      <c r="D31" s="115">
        <f t="shared" si="0"/>
        <v>-5</v>
      </c>
      <c r="E31"/>
      <c r="F31"/>
      <c r="G31"/>
      <c r="H31" s="122"/>
      <c r="I31" s="122"/>
      <c r="J31" s="122"/>
      <c r="K31" s="122"/>
      <c r="L31" s="122"/>
      <c r="M31" s="122"/>
      <c r="N31" s="122"/>
      <c r="T31"/>
      <c r="U31"/>
      <c r="V31"/>
      <c r="W31"/>
      <c r="X31"/>
      <c r="Y31"/>
      <c r="Z31"/>
      <c r="AA31"/>
      <c r="AB31"/>
      <c r="AC31"/>
      <c r="AD31"/>
    </row>
    <row r="32" spans="1:30" s="65" customFormat="1">
      <c r="A32" s="116" t="str">
        <f>LEFT(Canvas!A16,5)</f>
        <v>APO06</v>
      </c>
      <c r="B32" s="114">
        <v>18</v>
      </c>
      <c r="C32" s="55">
        <v>22.5</v>
      </c>
      <c r="D32" s="115">
        <f t="shared" si="0"/>
        <v>-25</v>
      </c>
      <c r="E32"/>
      <c r="F32"/>
      <c r="G32"/>
      <c r="H32" s="122"/>
      <c r="I32" s="122"/>
      <c r="J32" s="122"/>
      <c r="K32" s="122"/>
      <c r="L32" s="122"/>
      <c r="M32" s="122"/>
      <c r="N32" s="122"/>
      <c r="T32"/>
      <c r="U32"/>
      <c r="V32"/>
      <c r="W32"/>
      <c r="X32"/>
      <c r="Y32"/>
      <c r="Z32"/>
      <c r="AA32"/>
      <c r="AB32"/>
      <c r="AC32"/>
      <c r="AD32"/>
    </row>
    <row r="33" spans="1:30" s="65" customFormat="1">
      <c r="A33" s="116" t="str">
        <f>LEFT(Canvas!A17,5)</f>
        <v>APO07</v>
      </c>
      <c r="B33" s="114">
        <v>17</v>
      </c>
      <c r="C33" s="55">
        <v>15</v>
      </c>
      <c r="D33" s="115">
        <f t="shared" si="0"/>
        <v>5</v>
      </c>
      <c r="E33"/>
      <c r="F33"/>
      <c r="G33"/>
      <c r="H33" s="122"/>
      <c r="I33" s="122"/>
      <c r="J33" s="122"/>
      <c r="K33" s="122"/>
      <c r="L33" s="122"/>
      <c r="M33" s="122"/>
      <c r="N33" s="122"/>
      <c r="T33"/>
      <c r="U33"/>
      <c r="V33"/>
      <c r="W33"/>
      <c r="X33"/>
      <c r="Y33"/>
      <c r="Z33"/>
      <c r="AA33"/>
      <c r="AB33"/>
      <c r="AC33"/>
      <c r="AD33"/>
    </row>
    <row r="34" spans="1:30" s="65" customFormat="1">
      <c r="A34" s="116" t="str">
        <f>LEFT(Canvas!A18,5)</f>
        <v>APO08</v>
      </c>
      <c r="B34" s="114">
        <v>27</v>
      </c>
      <c r="C34" s="55">
        <v>21</v>
      </c>
      <c r="D34" s="115">
        <f t="shared" si="0"/>
        <v>20</v>
      </c>
      <c r="E34"/>
      <c r="F34"/>
      <c r="G34"/>
      <c r="H34" s="122"/>
      <c r="I34" s="122"/>
      <c r="J34" s="122"/>
      <c r="K34" s="122"/>
      <c r="L34" s="122"/>
      <c r="M34" s="122"/>
      <c r="N34" s="122"/>
      <c r="T34"/>
      <c r="U34"/>
      <c r="V34"/>
      <c r="W34"/>
      <c r="X34"/>
      <c r="Y34"/>
      <c r="Z34"/>
      <c r="AA34"/>
      <c r="AB34"/>
      <c r="AC34"/>
      <c r="AD34"/>
    </row>
    <row r="35" spans="1:30" s="65" customFormat="1">
      <c r="A35" s="116" t="str">
        <f>LEFT(Canvas!A19,5)</f>
        <v>APO09</v>
      </c>
      <c r="B35" s="114">
        <v>28.5</v>
      </c>
      <c r="C35" s="55">
        <v>22.5</v>
      </c>
      <c r="D35" s="115">
        <f t="shared" si="0"/>
        <v>15</v>
      </c>
      <c r="E35"/>
      <c r="F35"/>
      <c r="G35"/>
      <c r="H35" s="122"/>
      <c r="I35" s="122"/>
      <c r="J35" s="122"/>
      <c r="K35" s="122"/>
      <c r="L35" s="122"/>
      <c r="M35" s="122"/>
      <c r="N35" s="122"/>
      <c r="T35"/>
      <c r="U35"/>
      <c r="V35"/>
      <c r="W35"/>
      <c r="X35"/>
      <c r="Y35"/>
      <c r="Z35"/>
      <c r="AA35"/>
      <c r="AB35"/>
      <c r="AC35"/>
      <c r="AD35"/>
    </row>
    <row r="36" spans="1:30" s="65" customFormat="1">
      <c r="A36" s="116" t="str">
        <f>LEFT(Canvas!A20,5)</f>
        <v>APO10</v>
      </c>
      <c r="B36" s="114">
        <v>18</v>
      </c>
      <c r="C36" s="55">
        <v>21</v>
      </c>
      <c r="D36" s="115">
        <f t="shared" si="0"/>
        <v>-20</v>
      </c>
      <c r="E36"/>
      <c r="F36"/>
      <c r="G36"/>
      <c r="H36" s="122"/>
      <c r="I36" s="122"/>
      <c r="J36" s="122"/>
      <c r="K36" s="122"/>
      <c r="L36" s="122"/>
      <c r="M36" s="122"/>
      <c r="N36" s="122"/>
      <c r="T36"/>
      <c r="U36"/>
      <c r="V36"/>
      <c r="W36"/>
      <c r="X36"/>
      <c r="Y36"/>
      <c r="Z36"/>
      <c r="AA36"/>
      <c r="AB36"/>
      <c r="AC36"/>
      <c r="AD36"/>
    </row>
    <row r="37" spans="1:30" s="65" customFormat="1">
      <c r="A37" s="116" t="str">
        <f>LEFT(Canvas!A21,5)</f>
        <v>APO11</v>
      </c>
      <c r="B37" s="114">
        <v>28</v>
      </c>
      <c r="C37" s="55">
        <v>21</v>
      </c>
      <c r="D37" s="115">
        <f t="shared" si="0"/>
        <v>25</v>
      </c>
      <c r="E37"/>
      <c r="F37"/>
      <c r="G37"/>
      <c r="H37" s="122"/>
      <c r="I37" s="122"/>
      <c r="J37" s="122"/>
      <c r="K37" s="122"/>
      <c r="L37" s="122"/>
      <c r="M37" s="122"/>
      <c r="N37" s="122"/>
      <c r="T37"/>
      <c r="U37"/>
      <c r="V37"/>
      <c r="W37"/>
      <c r="X37"/>
      <c r="Y37"/>
      <c r="Z37"/>
      <c r="AA37"/>
      <c r="AB37"/>
      <c r="AC37"/>
      <c r="AD37"/>
    </row>
    <row r="38" spans="1:30" s="65" customFormat="1">
      <c r="A38" s="116" t="str">
        <f>LEFT(Canvas!A22,5)</f>
        <v>APO12</v>
      </c>
      <c r="B38" s="114">
        <v>22</v>
      </c>
      <c r="C38" s="55">
        <v>18</v>
      </c>
      <c r="D38" s="115">
        <f t="shared" si="0"/>
        <v>15</v>
      </c>
      <c r="E38"/>
      <c r="F38"/>
      <c r="G38"/>
      <c r="H38" s="122"/>
      <c r="I38" s="122"/>
      <c r="J38" s="122"/>
      <c r="K38" s="122"/>
      <c r="L38" s="122"/>
      <c r="M38" s="122"/>
      <c r="N38" s="122"/>
      <c r="T38"/>
      <c r="U38"/>
      <c r="V38"/>
      <c r="W38"/>
      <c r="X38"/>
      <c r="Y38"/>
      <c r="Z38"/>
      <c r="AA38"/>
      <c r="AB38"/>
      <c r="AC38"/>
      <c r="AD38"/>
    </row>
    <row r="39" spans="1:30" s="65" customFormat="1">
      <c r="A39" s="116" t="str">
        <f>LEFT(Canvas!A23,5)</f>
        <v>APO13</v>
      </c>
      <c r="B39" s="114">
        <v>20.5</v>
      </c>
      <c r="C39" s="55">
        <v>16.5</v>
      </c>
      <c r="D39" s="115">
        <f t="shared" si="0"/>
        <v>15</v>
      </c>
      <c r="E39"/>
      <c r="F39"/>
      <c r="G39"/>
      <c r="H39" s="122"/>
      <c r="I39" s="122"/>
      <c r="J39" s="122"/>
      <c r="K39" s="122"/>
      <c r="L39" s="122"/>
      <c r="M39" s="122"/>
      <c r="N39" s="122"/>
      <c r="T39"/>
      <c r="U39"/>
      <c r="V39"/>
      <c r="W39"/>
      <c r="X39"/>
      <c r="Y39"/>
      <c r="Z39"/>
      <c r="AA39"/>
      <c r="AB39"/>
      <c r="AC39"/>
      <c r="AD39"/>
    </row>
    <row r="40" spans="1:30" s="65" customFormat="1">
      <c r="A40" s="116" t="str">
        <f>LEFT(Canvas!A24,5)</f>
        <v>APO14</v>
      </c>
      <c r="B40" s="114">
        <v>13</v>
      </c>
      <c r="C40" s="55">
        <v>12</v>
      </c>
      <c r="D40" s="115">
        <f t="shared" si="0"/>
        <v>0</v>
      </c>
      <c r="E40"/>
      <c r="F40"/>
      <c r="G40"/>
      <c r="H40" s="122"/>
      <c r="I40" s="122"/>
      <c r="J40" s="122"/>
      <c r="K40" s="122"/>
      <c r="L40" s="122"/>
      <c r="M40" s="122"/>
      <c r="N40" s="122"/>
      <c r="T40"/>
      <c r="U40"/>
      <c r="V40"/>
      <c r="W40"/>
      <c r="X40"/>
      <c r="Y40"/>
      <c r="Z40"/>
      <c r="AA40"/>
      <c r="AB40"/>
      <c r="AC40"/>
      <c r="AD40"/>
    </row>
    <row r="41" spans="1:30" s="65" customFormat="1">
      <c r="A41" s="113" t="str">
        <f>LEFT(Canvas!A25,5)</f>
        <v>BAI01</v>
      </c>
      <c r="B41" s="114">
        <v>31</v>
      </c>
      <c r="C41" s="55">
        <v>27</v>
      </c>
      <c r="D41" s="115">
        <f t="shared" si="0"/>
        <v>5</v>
      </c>
      <c r="E41"/>
      <c r="F41"/>
      <c r="G41"/>
      <c r="H41" s="122"/>
      <c r="I41" s="122"/>
      <c r="J41" s="122"/>
      <c r="K41" s="122"/>
      <c r="L41" s="122"/>
      <c r="M41" s="122"/>
      <c r="N41" s="122"/>
      <c r="T41"/>
      <c r="U41"/>
      <c r="V41"/>
      <c r="W41"/>
      <c r="X41"/>
      <c r="Y41"/>
      <c r="Z41"/>
      <c r="AA41"/>
      <c r="AB41"/>
      <c r="AC41"/>
      <c r="AD41"/>
    </row>
    <row r="42" spans="1:30" s="65" customFormat="1">
      <c r="A42" s="113" t="str">
        <f>LEFT(Canvas!A26,5)</f>
        <v>BAI02</v>
      </c>
      <c r="B42" s="114">
        <v>13.5</v>
      </c>
      <c r="C42" s="55">
        <v>13.5</v>
      </c>
      <c r="D42" s="115">
        <f t="shared" si="0"/>
        <v>-10</v>
      </c>
      <c r="E42"/>
      <c r="F42"/>
      <c r="G42"/>
      <c r="H42" s="122"/>
      <c r="I42" s="122"/>
      <c r="J42" s="122"/>
      <c r="K42" s="122"/>
      <c r="L42" s="122"/>
      <c r="M42" s="122"/>
      <c r="N42" s="122"/>
      <c r="T42"/>
      <c r="U42"/>
      <c r="V42"/>
      <c r="W42"/>
      <c r="X42"/>
      <c r="Y42"/>
      <c r="Z42"/>
      <c r="AA42"/>
      <c r="AB42"/>
      <c r="AC42"/>
      <c r="AD42"/>
    </row>
    <row r="43" spans="1:30" s="65" customFormat="1">
      <c r="A43" s="113" t="str">
        <f>LEFT(Canvas!A27,5)</f>
        <v>BAI03</v>
      </c>
      <c r="B43" s="114">
        <v>13.5</v>
      </c>
      <c r="C43" s="55">
        <v>13.5</v>
      </c>
      <c r="D43" s="115">
        <f t="shared" si="0"/>
        <v>-10</v>
      </c>
      <c r="E43"/>
      <c r="F43"/>
      <c r="G43"/>
      <c r="H43" s="122"/>
      <c r="I43" s="122"/>
      <c r="J43" s="122"/>
      <c r="K43" s="122"/>
      <c r="L43" s="122"/>
      <c r="M43" s="122"/>
      <c r="N43" s="122"/>
      <c r="T43"/>
      <c r="U43"/>
      <c r="V43"/>
      <c r="W43"/>
      <c r="X43"/>
      <c r="Y43"/>
      <c r="Z43"/>
      <c r="AA43"/>
      <c r="AB43"/>
      <c r="AC43"/>
      <c r="AD43"/>
    </row>
    <row r="44" spans="1:30" s="65" customFormat="1">
      <c r="A44" s="113" t="str">
        <f>LEFT(Canvas!A28,5)</f>
        <v>BAI04</v>
      </c>
      <c r="B44" s="114">
        <v>23</v>
      </c>
      <c r="C44" s="55">
        <v>18</v>
      </c>
      <c r="D44" s="115">
        <f t="shared" si="0"/>
        <v>20</v>
      </c>
      <c r="E44"/>
      <c r="F44"/>
      <c r="G44"/>
      <c r="H44" s="122"/>
      <c r="I44" s="122"/>
      <c r="J44" s="122"/>
      <c r="K44" s="122"/>
      <c r="L44" s="122"/>
      <c r="M44" s="122"/>
      <c r="N44" s="122"/>
      <c r="T44"/>
      <c r="U44"/>
      <c r="V44"/>
      <c r="W44"/>
      <c r="X44"/>
      <c r="Y44"/>
      <c r="Z44"/>
      <c r="AA44"/>
      <c r="AB44"/>
      <c r="AC44"/>
      <c r="AD44"/>
    </row>
    <row r="45" spans="1:30" s="65" customFormat="1">
      <c r="A45" s="113" t="str">
        <f>LEFT(Canvas!A29,5)</f>
        <v>BAI05</v>
      </c>
      <c r="B45" s="114">
        <v>30.5</v>
      </c>
      <c r="C45" s="55">
        <v>25.5</v>
      </c>
      <c r="D45" s="115">
        <f t="shared" si="0"/>
        <v>10</v>
      </c>
      <c r="E45"/>
      <c r="F45"/>
      <c r="G45"/>
      <c r="H45" s="122"/>
      <c r="I45" s="122"/>
      <c r="J45" s="122"/>
      <c r="K45" s="122"/>
      <c r="L45" s="122"/>
      <c r="M45" s="122"/>
      <c r="N45" s="122"/>
      <c r="T45"/>
      <c r="U45"/>
      <c r="V45"/>
      <c r="W45"/>
      <c r="X45"/>
      <c r="Y45"/>
      <c r="Z45"/>
      <c r="AA45"/>
      <c r="AB45"/>
      <c r="AC45"/>
      <c r="AD45"/>
    </row>
    <row r="46" spans="1:30" s="65" customFormat="1">
      <c r="A46" s="113" t="str">
        <f>LEFT(Canvas!A30,5)</f>
        <v>BAI06</v>
      </c>
      <c r="B46" s="114">
        <v>22.5</v>
      </c>
      <c r="C46" s="55">
        <v>19.5</v>
      </c>
      <c r="D46" s="115">
        <f t="shared" si="0"/>
        <v>5</v>
      </c>
      <c r="E46"/>
      <c r="F46"/>
      <c r="G46"/>
      <c r="H46" s="122"/>
      <c r="I46" s="122"/>
      <c r="J46" s="122"/>
      <c r="K46" s="122"/>
      <c r="L46" s="122"/>
      <c r="M46" s="122"/>
      <c r="N46" s="122"/>
      <c r="T46"/>
      <c r="U46"/>
      <c r="V46"/>
      <c r="W46"/>
      <c r="X46"/>
      <c r="Y46"/>
      <c r="Z46"/>
      <c r="AA46"/>
      <c r="AB46"/>
      <c r="AC46"/>
      <c r="AD46"/>
    </row>
    <row r="47" spans="1:30" s="65" customFormat="1">
      <c r="A47" s="113" t="str">
        <f>LEFT(Canvas!A31,5)</f>
        <v>BAI07</v>
      </c>
      <c r="B47" s="114">
        <v>20.5</v>
      </c>
      <c r="C47" s="55">
        <v>18</v>
      </c>
      <c r="D47" s="115">
        <f t="shared" si="0"/>
        <v>5</v>
      </c>
      <c r="E47"/>
      <c r="F47"/>
      <c r="G47"/>
      <c r="H47" s="122"/>
      <c r="I47" s="122"/>
      <c r="J47" s="122"/>
      <c r="K47" s="122"/>
      <c r="L47" s="122"/>
      <c r="M47" s="122"/>
      <c r="N47" s="122"/>
      <c r="T47"/>
      <c r="U47"/>
      <c r="V47"/>
      <c r="W47"/>
      <c r="X47"/>
      <c r="Y47"/>
      <c r="Z47"/>
      <c r="AA47"/>
      <c r="AB47"/>
      <c r="AC47"/>
      <c r="AD47"/>
    </row>
    <row r="48" spans="1:30" s="65" customFormat="1">
      <c r="A48" s="113" t="str">
        <f>LEFT(Canvas!A32,5)</f>
        <v>BAI08</v>
      </c>
      <c r="B48" s="114">
        <v>20.5</v>
      </c>
      <c r="C48" s="55">
        <v>19.5</v>
      </c>
      <c r="D48" s="115">
        <f t="shared" si="0"/>
        <v>-5</v>
      </c>
      <c r="E48"/>
      <c r="F48"/>
      <c r="G48"/>
      <c r="H48" s="122"/>
      <c r="I48" s="122"/>
      <c r="J48" s="122"/>
      <c r="K48" s="122"/>
      <c r="L48" s="122"/>
      <c r="M48" s="122"/>
      <c r="N48" s="122"/>
      <c r="T48"/>
      <c r="U48"/>
      <c r="V48"/>
      <c r="W48"/>
      <c r="X48"/>
      <c r="Y48"/>
      <c r="Z48"/>
      <c r="AA48"/>
      <c r="AB48"/>
      <c r="AC48"/>
      <c r="AD48"/>
    </row>
    <row r="49" spans="1:30" s="65" customFormat="1">
      <c r="A49" s="113" t="str">
        <f>LEFT(Canvas!A33,5)</f>
        <v>BAI09</v>
      </c>
      <c r="B49" s="114">
        <v>13</v>
      </c>
      <c r="C49" s="55">
        <v>12</v>
      </c>
      <c r="D49" s="115">
        <f t="shared" si="0"/>
        <v>0</v>
      </c>
      <c r="E49"/>
      <c r="F49"/>
      <c r="G49"/>
      <c r="H49" s="122"/>
      <c r="I49" s="122"/>
      <c r="J49" s="122"/>
      <c r="K49" s="122"/>
      <c r="L49" s="122"/>
      <c r="M49" s="122"/>
      <c r="N49" s="122"/>
      <c r="T49"/>
      <c r="U49"/>
      <c r="V49"/>
      <c r="W49"/>
      <c r="X49"/>
      <c r="Y49"/>
      <c r="Z49"/>
      <c r="AA49"/>
      <c r="AB49"/>
      <c r="AC49"/>
      <c r="AD49"/>
    </row>
    <row r="50" spans="1:30" s="65" customFormat="1">
      <c r="A50" s="113" t="str">
        <f>LEFT(Canvas!A34,5)</f>
        <v>BAI10</v>
      </c>
      <c r="B50" s="114">
        <v>13</v>
      </c>
      <c r="C50" s="55">
        <v>12</v>
      </c>
      <c r="D50" s="115">
        <f t="shared" si="0"/>
        <v>0</v>
      </c>
      <c r="E50"/>
      <c r="F50"/>
      <c r="G50"/>
      <c r="H50" s="122"/>
      <c r="I50" s="122"/>
      <c r="J50" s="122"/>
      <c r="K50" s="122"/>
      <c r="L50" s="122"/>
      <c r="M50" s="122"/>
      <c r="N50" s="122"/>
      <c r="T50"/>
      <c r="U50"/>
      <c r="V50"/>
      <c r="W50"/>
      <c r="X50"/>
      <c r="Y50"/>
      <c r="Z50"/>
      <c r="AA50"/>
      <c r="AB50"/>
      <c r="AC50"/>
      <c r="AD50"/>
    </row>
    <row r="51" spans="1:30" s="65" customFormat="1">
      <c r="A51" s="113" t="str">
        <f>LEFT(Canvas!A35,5)</f>
        <v>BAI11</v>
      </c>
      <c r="B51" s="114">
        <v>29.5</v>
      </c>
      <c r="C51" s="55">
        <v>27</v>
      </c>
      <c r="D51" s="115">
        <f t="shared" si="0"/>
        <v>0</v>
      </c>
      <c r="E51"/>
      <c r="F51"/>
      <c r="G51"/>
      <c r="H51" s="122"/>
      <c r="I51" s="122"/>
      <c r="J51" s="122"/>
      <c r="K51" s="122"/>
      <c r="L51" s="122"/>
      <c r="M51" s="122"/>
      <c r="N51" s="122"/>
      <c r="T51"/>
      <c r="U51"/>
      <c r="V51"/>
      <c r="W51"/>
      <c r="X51"/>
      <c r="Y51"/>
      <c r="Z51"/>
      <c r="AA51"/>
      <c r="AB51"/>
      <c r="AC51"/>
      <c r="AD51"/>
    </row>
    <row r="52" spans="1:30" s="65" customFormat="1">
      <c r="A52" s="116" t="str">
        <f>LEFT(Canvas!A36,5)</f>
        <v>DSS01</v>
      </c>
      <c r="B52" s="114">
        <v>15.5</v>
      </c>
      <c r="C52" s="55">
        <v>13.5</v>
      </c>
      <c r="D52" s="115">
        <f t="shared" si="0"/>
        <v>5</v>
      </c>
      <c r="E52"/>
      <c r="F52"/>
      <c r="G52"/>
      <c r="H52" s="122"/>
      <c r="I52" s="122"/>
      <c r="J52" s="122"/>
      <c r="K52" s="122"/>
      <c r="L52" s="122"/>
      <c r="M52" s="122"/>
      <c r="N52" s="122"/>
      <c r="T52"/>
      <c r="U52"/>
      <c r="V52"/>
      <c r="W52"/>
      <c r="X52"/>
      <c r="Y52"/>
      <c r="Z52"/>
      <c r="AA52"/>
      <c r="AB52"/>
      <c r="AC52"/>
      <c r="AD52"/>
    </row>
    <row r="53" spans="1:30" s="65" customFormat="1">
      <c r="A53" s="116" t="str">
        <f>LEFT(Canvas!A37,5)</f>
        <v>DSS02</v>
      </c>
      <c r="B53" s="114">
        <v>28</v>
      </c>
      <c r="C53" s="55">
        <v>21</v>
      </c>
      <c r="D53" s="115">
        <f t="shared" si="0"/>
        <v>25</v>
      </c>
      <c r="E53"/>
      <c r="F53"/>
      <c r="G53"/>
      <c r="H53" s="122"/>
      <c r="I53" s="122"/>
      <c r="J53" s="122"/>
      <c r="K53" s="122"/>
      <c r="L53" s="122"/>
      <c r="M53" s="122"/>
      <c r="N53" s="122"/>
      <c r="T53"/>
      <c r="U53"/>
      <c r="V53"/>
      <c r="W53"/>
      <c r="X53"/>
      <c r="Y53"/>
      <c r="Z53"/>
      <c r="AA53"/>
      <c r="AB53"/>
      <c r="AC53"/>
      <c r="AD53"/>
    </row>
    <row r="54" spans="1:30" s="65" customFormat="1">
      <c r="A54" s="116" t="str">
        <f>LEFT(Canvas!A38,5)</f>
        <v>DSS03</v>
      </c>
      <c r="B54" s="114">
        <v>23</v>
      </c>
      <c r="C54" s="55">
        <v>18</v>
      </c>
      <c r="D54" s="115">
        <f t="shared" si="0"/>
        <v>20</v>
      </c>
      <c r="E54"/>
      <c r="F54"/>
      <c r="G54"/>
      <c r="H54" s="122"/>
      <c r="I54" s="122"/>
      <c r="J54" s="122"/>
      <c r="K54" s="122"/>
      <c r="L54" s="122"/>
      <c r="M54" s="122"/>
      <c r="N54" s="122"/>
      <c r="T54"/>
      <c r="U54"/>
      <c r="V54"/>
      <c r="W54"/>
      <c r="X54"/>
      <c r="Y54"/>
      <c r="Z54"/>
      <c r="AA54"/>
      <c r="AB54"/>
      <c r="AC54"/>
      <c r="AD54"/>
    </row>
    <row r="55" spans="1:30" s="65" customFormat="1">
      <c r="A55" s="116" t="str">
        <f>LEFT(Canvas!A39,5)</f>
        <v>DSS04</v>
      </c>
      <c r="B55" s="114">
        <v>28</v>
      </c>
      <c r="C55" s="55">
        <v>21</v>
      </c>
      <c r="D55" s="115">
        <f t="shared" si="0"/>
        <v>25</v>
      </c>
      <c r="E55"/>
      <c r="F55"/>
      <c r="G55"/>
      <c r="H55" s="122"/>
      <c r="I55" s="122"/>
      <c r="J55" s="122"/>
      <c r="K55" s="122"/>
      <c r="L55" s="122"/>
      <c r="M55" s="122"/>
      <c r="N55" s="122"/>
      <c r="T55"/>
      <c r="U55"/>
      <c r="V55"/>
      <c r="W55"/>
      <c r="X55"/>
      <c r="Y55"/>
      <c r="Z55"/>
      <c r="AA55"/>
      <c r="AB55"/>
      <c r="AC55"/>
      <c r="AD55"/>
    </row>
    <row r="56" spans="1:30" s="65" customFormat="1">
      <c r="A56" s="116" t="str">
        <f>LEFT(Canvas!A40,5)</f>
        <v>DSS05</v>
      </c>
      <c r="B56" s="114">
        <v>20.5</v>
      </c>
      <c r="C56" s="55">
        <v>16.5</v>
      </c>
      <c r="D56" s="115">
        <f t="shared" si="0"/>
        <v>15</v>
      </c>
      <c r="E56"/>
      <c r="F56"/>
      <c r="G56"/>
      <c r="H56" s="122"/>
      <c r="I56" s="122"/>
      <c r="J56" s="122"/>
      <c r="K56" s="122"/>
      <c r="L56" s="122"/>
      <c r="M56" s="122"/>
      <c r="N56" s="122"/>
      <c r="T56"/>
      <c r="U56"/>
      <c r="V56"/>
      <c r="W56"/>
      <c r="X56"/>
      <c r="Y56"/>
      <c r="Z56"/>
      <c r="AA56"/>
      <c r="AB56"/>
      <c r="AC56"/>
      <c r="AD56"/>
    </row>
    <row r="57" spans="1:30" s="65" customFormat="1">
      <c r="A57" s="116" t="str">
        <f>LEFT(Canvas!A41,5)</f>
        <v>DSS06</v>
      </c>
      <c r="B57" s="114">
        <v>15.5</v>
      </c>
      <c r="C57" s="55">
        <v>13.5</v>
      </c>
      <c r="D57" s="115">
        <f t="shared" si="0"/>
        <v>5</v>
      </c>
      <c r="E57"/>
      <c r="F57"/>
      <c r="G57"/>
      <c r="H57" s="122"/>
      <c r="I57" s="122"/>
      <c r="J57" s="122"/>
      <c r="K57" s="122"/>
      <c r="L57" s="122"/>
      <c r="M57" s="122"/>
      <c r="N57" s="122"/>
      <c r="T57"/>
      <c r="U57"/>
      <c r="V57"/>
      <c r="W57"/>
      <c r="X57"/>
      <c r="Y57"/>
      <c r="Z57"/>
      <c r="AA57"/>
      <c r="AB57"/>
      <c r="AC57"/>
      <c r="AD57"/>
    </row>
    <row r="58" spans="1:30" s="65" customFormat="1">
      <c r="A58" s="113" t="str">
        <f>LEFT(Canvas!A42,5)</f>
        <v>MEA01</v>
      </c>
      <c r="B58" s="114">
        <v>13</v>
      </c>
      <c r="C58" s="55">
        <v>12</v>
      </c>
      <c r="D58" s="115">
        <f t="shared" si="0"/>
        <v>0</v>
      </c>
      <c r="E58"/>
      <c r="F58"/>
      <c r="G58"/>
      <c r="H58" s="122"/>
      <c r="I58" s="122"/>
      <c r="J58" s="122"/>
      <c r="K58" s="122"/>
      <c r="L58" s="122"/>
      <c r="M58" s="122"/>
      <c r="N58" s="122"/>
      <c r="T58"/>
      <c r="U58"/>
      <c r="V58"/>
      <c r="W58"/>
      <c r="X58"/>
      <c r="Y58"/>
      <c r="Z58"/>
      <c r="AA58"/>
      <c r="AB58"/>
      <c r="AC58"/>
      <c r="AD58"/>
    </row>
    <row r="59" spans="1:30" s="65" customFormat="1">
      <c r="A59" s="113" t="str">
        <f>LEFT(Canvas!A43,5)</f>
        <v>MEA02</v>
      </c>
      <c r="B59" s="114">
        <v>13</v>
      </c>
      <c r="C59" s="55">
        <v>12</v>
      </c>
      <c r="D59" s="115">
        <f t="shared" si="0"/>
        <v>0</v>
      </c>
      <c r="E59"/>
      <c r="F59"/>
      <c r="G59"/>
      <c r="H59" s="122"/>
      <c r="I59" s="122"/>
      <c r="J59" s="122"/>
      <c r="K59" s="122"/>
      <c r="L59" s="122"/>
      <c r="M59" s="122"/>
      <c r="N59" s="122"/>
      <c r="T59"/>
      <c r="U59"/>
      <c r="V59"/>
      <c r="W59"/>
      <c r="X59"/>
      <c r="Y59"/>
      <c r="Z59"/>
      <c r="AA59"/>
      <c r="AB59"/>
      <c r="AC59"/>
      <c r="AD59"/>
    </row>
    <row r="60" spans="1:30" s="65" customFormat="1">
      <c r="A60" s="113" t="str">
        <f>LEFT(Canvas!A44,5)</f>
        <v>MEA03</v>
      </c>
      <c r="B60" s="114">
        <v>13</v>
      </c>
      <c r="C60" s="55">
        <v>12</v>
      </c>
      <c r="D60" s="115">
        <f t="shared" si="0"/>
        <v>0</v>
      </c>
      <c r="E60"/>
      <c r="F60"/>
      <c r="G60"/>
      <c r="H60" s="122"/>
      <c r="I60" s="122"/>
      <c r="J60" s="122"/>
      <c r="K60" s="122"/>
      <c r="L60" s="122"/>
      <c r="M60" s="122"/>
      <c r="N60" s="122"/>
      <c r="T60"/>
      <c r="U60"/>
      <c r="V60"/>
      <c r="W60"/>
      <c r="X60"/>
      <c r="Y60"/>
      <c r="Z60"/>
      <c r="AA60"/>
      <c r="AB60"/>
      <c r="AC60"/>
      <c r="AD60"/>
    </row>
    <row r="61" spans="1:30" s="65" customFormat="1">
      <c r="A61" s="113" t="str">
        <f>LEFT(Canvas!A45,5)</f>
        <v>MEA04</v>
      </c>
      <c r="B61" s="114">
        <v>13</v>
      </c>
      <c r="C61" s="55">
        <v>12</v>
      </c>
      <c r="D61" s="115">
        <f t="shared" si="0"/>
        <v>0</v>
      </c>
      <c r="E61"/>
      <c r="F61"/>
      <c r="G61"/>
      <c r="H61" s="122"/>
      <c r="I61" s="122"/>
      <c r="J61" s="122"/>
      <c r="K61" s="122"/>
      <c r="L61" s="122"/>
      <c r="M61" s="122"/>
      <c r="N61" s="122"/>
      <c r="T61"/>
      <c r="U61"/>
      <c r="V61"/>
      <c r="W61"/>
      <c r="X61"/>
      <c r="Y61"/>
      <c r="Z61"/>
      <c r="AA61"/>
      <c r="AB61"/>
      <c r="AC61"/>
      <c r="AD61"/>
    </row>
  </sheetData>
  <mergeCells count="13">
    <mergeCell ref="A18:I18"/>
    <mergeCell ref="J18:S18"/>
    <mergeCell ref="A20:D20"/>
    <mergeCell ref="A6:C6"/>
    <mergeCell ref="A7:C7"/>
    <mergeCell ref="A8:C8"/>
    <mergeCell ref="A9:C9"/>
    <mergeCell ref="A10:C10"/>
    <mergeCell ref="A1:I1"/>
    <mergeCell ref="J1:S1"/>
    <mergeCell ref="A3:I3"/>
    <mergeCell ref="J3:S3"/>
    <mergeCell ref="C5:G5"/>
  </mergeCells>
  <pageMargins left="0.25" right="0.25" top="0.75" bottom="0.75" header="0.3" footer="0.3"/>
  <pageSetup scale="70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rowBreaks count="1" manualBreakCount="1">
    <brk id="16" max="16383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-0.499984740745262"/>
    <pageSetUpPr fitToPage="1"/>
  </sheetPr>
  <dimension ref="A1:E41"/>
  <sheetViews>
    <sheetView showGridLines="0" zoomScale="85" zoomScaleNormal="85" workbookViewId="0">
      <pane ySplit="1" topLeftCell="A2" activePane="bottomLeft" state="frozen"/>
      <selection pane="bottomLeft" activeCell="A2" sqref="A2"/>
    </sheetView>
  </sheetViews>
  <sheetFormatPr defaultColWidth="9" defaultRowHeight="14.4"/>
  <cols>
    <col min="1" max="1" width="21.33203125" style="105" customWidth="1" collapsed="1"/>
    <col min="2" max="5" width="15.44140625" style="32" customWidth="1" collapsed="1"/>
  </cols>
  <sheetData>
    <row r="1" spans="1:5" s="51" customFormat="1" ht="27.6">
      <c r="A1" s="106" t="s">
        <v>93</v>
      </c>
      <c r="B1" s="4" t="s">
        <v>94</v>
      </c>
      <c r="C1" s="4" t="s">
        <v>95</v>
      </c>
      <c r="D1" s="4" t="s">
        <v>80</v>
      </c>
      <c r="E1" s="4" t="s">
        <v>96</v>
      </c>
    </row>
    <row r="2" spans="1:5">
      <c r="A2" s="5" t="s">
        <v>97</v>
      </c>
      <c r="B2" s="107">
        <v>1</v>
      </c>
      <c r="C2" s="107">
        <v>1</v>
      </c>
      <c r="D2" s="107">
        <v>1.5</v>
      </c>
      <c r="E2" s="107">
        <v>1.5</v>
      </c>
    </row>
    <row r="3" spans="1:5">
      <c r="A3" s="5" t="s">
        <v>98</v>
      </c>
      <c r="B3" s="107">
        <v>1.5</v>
      </c>
      <c r="C3" s="107">
        <v>1</v>
      </c>
      <c r="D3" s="107">
        <v>2</v>
      </c>
      <c r="E3" s="107">
        <v>3.5</v>
      </c>
    </row>
    <row r="4" spans="1:5">
      <c r="A4" s="5" t="s">
        <v>99</v>
      </c>
      <c r="B4" s="107">
        <v>1</v>
      </c>
      <c r="C4" s="107">
        <v>1</v>
      </c>
      <c r="D4" s="107">
        <v>1</v>
      </c>
      <c r="E4" s="107">
        <v>2</v>
      </c>
    </row>
    <row r="5" spans="1:5">
      <c r="A5" s="5" t="s">
        <v>100</v>
      </c>
      <c r="B5" s="107">
        <v>1.5</v>
      </c>
      <c r="C5" s="107">
        <v>1</v>
      </c>
      <c r="D5" s="107">
        <v>4</v>
      </c>
      <c r="E5" s="107">
        <v>1</v>
      </c>
    </row>
    <row r="6" spans="1:5">
      <c r="A6" s="5" t="s">
        <v>101</v>
      </c>
      <c r="B6" s="107">
        <v>1.5</v>
      </c>
      <c r="C6" s="107">
        <v>1.5</v>
      </c>
      <c r="D6" s="107">
        <v>1</v>
      </c>
      <c r="E6" s="107">
        <v>2</v>
      </c>
    </row>
    <row r="7" spans="1:5">
      <c r="A7" s="7" t="s">
        <v>102</v>
      </c>
      <c r="B7" s="107">
        <v>1</v>
      </c>
      <c r="C7" s="107">
        <v>1</v>
      </c>
      <c r="D7" s="107">
        <v>1</v>
      </c>
      <c r="E7" s="107">
        <v>1</v>
      </c>
    </row>
    <row r="8" spans="1:5">
      <c r="A8" s="7" t="s">
        <v>103</v>
      </c>
      <c r="B8" s="107">
        <v>3.5</v>
      </c>
      <c r="C8" s="107">
        <v>3.5</v>
      </c>
      <c r="D8" s="107">
        <v>1.5</v>
      </c>
      <c r="E8" s="107">
        <v>1</v>
      </c>
    </row>
    <row r="9" spans="1:5">
      <c r="A9" s="7" t="s">
        <v>104</v>
      </c>
      <c r="B9" s="107">
        <v>4</v>
      </c>
      <c r="C9" s="107">
        <v>2</v>
      </c>
      <c r="D9" s="107">
        <v>1</v>
      </c>
      <c r="E9" s="107">
        <v>1</v>
      </c>
    </row>
    <row r="10" spans="1:5">
      <c r="A10" s="7" t="s">
        <v>105</v>
      </c>
      <c r="B10" s="107">
        <v>1</v>
      </c>
      <c r="C10" s="107">
        <v>4</v>
      </c>
      <c r="D10" s="107">
        <v>1</v>
      </c>
      <c r="E10" s="107">
        <v>1</v>
      </c>
    </row>
    <row r="11" spans="1:5">
      <c r="A11" s="7" t="s">
        <v>106</v>
      </c>
      <c r="B11" s="107">
        <v>3.5</v>
      </c>
      <c r="C11" s="107">
        <v>4</v>
      </c>
      <c r="D11" s="107">
        <v>2.5</v>
      </c>
      <c r="E11" s="107">
        <v>1</v>
      </c>
    </row>
    <row r="12" spans="1:5">
      <c r="A12" s="7" t="s">
        <v>107</v>
      </c>
      <c r="B12" s="107">
        <v>1.5</v>
      </c>
      <c r="C12" s="107">
        <v>1</v>
      </c>
      <c r="D12" s="107">
        <v>4</v>
      </c>
      <c r="E12" s="107">
        <v>1</v>
      </c>
    </row>
    <row r="13" spans="1:5">
      <c r="A13" s="7" t="s">
        <v>108</v>
      </c>
      <c r="B13" s="107">
        <v>2</v>
      </c>
      <c r="C13" s="107">
        <v>1</v>
      </c>
      <c r="D13" s="107">
        <v>1</v>
      </c>
      <c r="E13" s="107">
        <v>1</v>
      </c>
    </row>
    <row r="14" spans="1:5">
      <c r="A14" s="7" t="s">
        <v>109</v>
      </c>
      <c r="B14" s="107">
        <v>1</v>
      </c>
      <c r="C14" s="107">
        <v>1.5</v>
      </c>
      <c r="D14" s="107">
        <v>1</v>
      </c>
      <c r="E14" s="107">
        <v>3.5</v>
      </c>
    </row>
    <row r="15" spans="1:5">
      <c r="A15" s="7" t="s">
        <v>110</v>
      </c>
      <c r="B15" s="107">
        <v>1</v>
      </c>
      <c r="C15" s="107">
        <v>1</v>
      </c>
      <c r="D15" s="107">
        <v>1.5</v>
      </c>
      <c r="E15" s="107">
        <v>4</v>
      </c>
    </row>
    <row r="16" spans="1:5">
      <c r="A16" s="7" t="s">
        <v>111</v>
      </c>
      <c r="B16" s="107">
        <v>1</v>
      </c>
      <c r="C16" s="107">
        <v>1</v>
      </c>
      <c r="D16" s="107">
        <v>3.5</v>
      </c>
      <c r="E16" s="107">
        <v>1.5</v>
      </c>
    </row>
    <row r="17" spans="1:5">
      <c r="A17" s="7" t="s">
        <v>112</v>
      </c>
      <c r="B17" s="107">
        <v>1</v>
      </c>
      <c r="C17" s="107">
        <v>1</v>
      </c>
      <c r="D17" s="107">
        <v>1</v>
      </c>
      <c r="E17" s="107">
        <v>4</v>
      </c>
    </row>
    <row r="18" spans="1:5">
      <c r="A18" s="7" t="s">
        <v>113</v>
      </c>
      <c r="B18" s="107">
        <v>1</v>
      </c>
      <c r="C18" s="107">
        <v>1.5</v>
      </c>
      <c r="D18" s="107">
        <v>1</v>
      </c>
      <c r="E18" s="107">
        <v>2.5</v>
      </c>
    </row>
    <row r="19" spans="1:5">
      <c r="A19" s="7" t="s">
        <v>114</v>
      </c>
      <c r="B19" s="107">
        <v>1</v>
      </c>
      <c r="C19" s="107">
        <v>1</v>
      </c>
      <c r="D19" s="107">
        <v>1</v>
      </c>
      <c r="E19" s="107">
        <v>2.5</v>
      </c>
    </row>
    <row r="20" spans="1:5">
      <c r="A20" s="7" t="s">
        <v>115</v>
      </c>
      <c r="B20" s="107">
        <v>1</v>
      </c>
      <c r="C20" s="107">
        <v>1</v>
      </c>
      <c r="D20" s="107">
        <v>1</v>
      </c>
      <c r="E20" s="107">
        <v>1</v>
      </c>
    </row>
    <row r="21" spans="1:5">
      <c r="A21" s="5" t="s">
        <v>116</v>
      </c>
      <c r="B21" s="107">
        <v>4</v>
      </c>
      <c r="C21" s="107">
        <v>2</v>
      </c>
      <c r="D21" s="107">
        <v>1.5</v>
      </c>
      <c r="E21" s="107">
        <v>1.5</v>
      </c>
    </row>
    <row r="22" spans="1:5">
      <c r="A22" s="5" t="s">
        <v>117</v>
      </c>
      <c r="B22" s="107">
        <v>1</v>
      </c>
      <c r="C22" s="107">
        <v>1</v>
      </c>
      <c r="D22" s="107">
        <v>1.5</v>
      </c>
      <c r="E22" s="107">
        <v>1</v>
      </c>
    </row>
    <row r="23" spans="1:5">
      <c r="A23" s="5" t="s">
        <v>118</v>
      </c>
      <c r="B23" s="107">
        <v>1</v>
      </c>
      <c r="C23" s="107">
        <v>1</v>
      </c>
      <c r="D23" s="107">
        <v>1.5</v>
      </c>
      <c r="E23" s="107">
        <v>1</v>
      </c>
    </row>
    <row r="24" spans="1:5">
      <c r="A24" s="5" t="s">
        <v>119</v>
      </c>
      <c r="B24" s="107">
        <v>1</v>
      </c>
      <c r="C24" s="107">
        <v>1</v>
      </c>
      <c r="D24" s="107">
        <v>1</v>
      </c>
      <c r="E24" s="107">
        <v>3</v>
      </c>
    </row>
    <row r="25" spans="1:5">
      <c r="A25" s="5" t="s">
        <v>120</v>
      </c>
      <c r="B25" s="107">
        <v>4</v>
      </c>
      <c r="C25" s="107">
        <v>2</v>
      </c>
      <c r="D25" s="107">
        <v>1</v>
      </c>
      <c r="E25" s="107">
        <v>1.5</v>
      </c>
    </row>
    <row r="26" spans="1:5">
      <c r="A26" s="5" t="s">
        <v>121</v>
      </c>
      <c r="B26" s="107">
        <v>2</v>
      </c>
      <c r="C26" s="107">
        <v>2</v>
      </c>
      <c r="D26" s="107">
        <v>1</v>
      </c>
      <c r="E26" s="107">
        <v>1.5</v>
      </c>
    </row>
    <row r="27" spans="1:5">
      <c r="A27" s="5" t="s">
        <v>122</v>
      </c>
      <c r="B27" s="107">
        <v>1.5</v>
      </c>
      <c r="C27" s="107">
        <v>2</v>
      </c>
      <c r="D27" s="107">
        <v>1</v>
      </c>
      <c r="E27" s="107">
        <v>1.5</v>
      </c>
    </row>
    <row r="28" spans="1:5">
      <c r="A28" s="5" t="s">
        <v>123</v>
      </c>
      <c r="B28" s="107">
        <v>1</v>
      </c>
      <c r="C28" s="107">
        <v>3.5</v>
      </c>
      <c r="D28" s="107">
        <v>1</v>
      </c>
      <c r="E28" s="107">
        <v>1</v>
      </c>
    </row>
    <row r="29" spans="1:5">
      <c r="A29" s="5" t="s">
        <v>124</v>
      </c>
      <c r="B29" s="107">
        <v>1</v>
      </c>
      <c r="C29" s="107">
        <v>1</v>
      </c>
      <c r="D29" s="107">
        <v>1</v>
      </c>
      <c r="E29" s="107">
        <v>1</v>
      </c>
    </row>
    <row r="30" spans="1:5">
      <c r="A30" s="5" t="s">
        <v>125</v>
      </c>
      <c r="B30" s="107">
        <v>1</v>
      </c>
      <c r="C30" s="107">
        <v>1</v>
      </c>
      <c r="D30" s="107">
        <v>1</v>
      </c>
      <c r="E30" s="107">
        <v>1</v>
      </c>
    </row>
    <row r="31" spans="1:5">
      <c r="A31" s="5" t="s">
        <v>126</v>
      </c>
      <c r="B31" s="107">
        <v>3.5</v>
      </c>
      <c r="C31" s="107">
        <v>3</v>
      </c>
      <c r="D31" s="107">
        <v>1.5</v>
      </c>
      <c r="E31" s="107">
        <v>1</v>
      </c>
    </row>
    <row r="32" spans="1:5">
      <c r="A32" s="7" t="s">
        <v>127</v>
      </c>
      <c r="B32" s="107">
        <v>1</v>
      </c>
      <c r="C32" s="107">
        <v>1</v>
      </c>
      <c r="D32" s="107">
        <v>1</v>
      </c>
      <c r="E32" s="107">
        <v>1.5</v>
      </c>
    </row>
    <row r="33" spans="1:5">
      <c r="A33" s="7" t="s">
        <v>128</v>
      </c>
      <c r="B33" s="107">
        <v>1</v>
      </c>
      <c r="C33" s="107">
        <v>1</v>
      </c>
      <c r="D33" s="107">
        <v>1</v>
      </c>
      <c r="E33" s="107">
        <v>4</v>
      </c>
    </row>
    <row r="34" spans="1:5">
      <c r="A34" s="7" t="s">
        <v>129</v>
      </c>
      <c r="B34" s="107">
        <v>1</v>
      </c>
      <c r="C34" s="107">
        <v>1</v>
      </c>
      <c r="D34" s="107">
        <v>1</v>
      </c>
      <c r="E34" s="107">
        <v>3</v>
      </c>
    </row>
    <row r="35" spans="1:5">
      <c r="A35" s="7" t="s">
        <v>130</v>
      </c>
      <c r="B35" s="107">
        <v>1</v>
      </c>
      <c r="C35" s="107">
        <v>1</v>
      </c>
      <c r="D35" s="107">
        <v>1</v>
      </c>
      <c r="E35" s="107">
        <v>4</v>
      </c>
    </row>
    <row r="36" spans="1:5">
      <c r="A36" s="7" t="s">
        <v>131</v>
      </c>
      <c r="B36" s="107">
        <v>1</v>
      </c>
      <c r="C36" s="107">
        <v>1</v>
      </c>
      <c r="D36" s="107">
        <v>1</v>
      </c>
      <c r="E36" s="107">
        <v>2.5</v>
      </c>
    </row>
    <row r="37" spans="1:5">
      <c r="A37" s="7" t="s">
        <v>132</v>
      </c>
      <c r="B37" s="107">
        <v>1</v>
      </c>
      <c r="C37" s="107">
        <v>1</v>
      </c>
      <c r="D37" s="107">
        <v>1</v>
      </c>
      <c r="E37" s="107">
        <v>1.5</v>
      </c>
    </row>
    <row r="38" spans="1:5">
      <c r="A38" s="5" t="s">
        <v>133</v>
      </c>
      <c r="B38" s="107">
        <v>1</v>
      </c>
      <c r="C38" s="107">
        <v>1</v>
      </c>
      <c r="D38" s="107">
        <v>1</v>
      </c>
      <c r="E38" s="107">
        <v>1</v>
      </c>
    </row>
    <row r="39" spans="1:5">
      <c r="A39" s="5" t="s">
        <v>134</v>
      </c>
      <c r="B39" s="107">
        <v>1</v>
      </c>
      <c r="C39" s="107">
        <v>1</v>
      </c>
      <c r="D39" s="107">
        <v>1</v>
      </c>
      <c r="E39" s="107">
        <v>1</v>
      </c>
    </row>
    <row r="40" spans="1:5">
      <c r="A40" s="5" t="s">
        <v>135</v>
      </c>
      <c r="B40" s="107">
        <v>1</v>
      </c>
      <c r="C40" s="107">
        <v>1</v>
      </c>
      <c r="D40" s="107">
        <v>1</v>
      </c>
      <c r="E40" s="107">
        <v>1</v>
      </c>
    </row>
    <row r="41" spans="1:5">
      <c r="A41" s="5" t="s">
        <v>136</v>
      </c>
      <c r="B41" s="107">
        <v>1</v>
      </c>
      <c r="C41" s="107">
        <v>1</v>
      </c>
      <c r="D41" s="107">
        <v>1</v>
      </c>
      <c r="E41" s="107">
        <v>1</v>
      </c>
    </row>
  </sheetData>
  <conditionalFormatting sqref="B2:E41">
    <cfRule type="cellIs" dxfId="29" priority="1" stopIfTrue="1" operator="greaterThanOrEqual">
      <formula>3</formula>
    </cfRule>
    <cfRule type="cellIs" dxfId="28" priority="2" stopIfTrue="1" operator="greaterThanOrEqual">
      <formula>2</formula>
    </cfRule>
    <cfRule type="cellIs" dxfId="27" priority="3" operator="greaterThanOrEqual">
      <formula>1</formula>
    </cfRule>
  </conditionalFormatting>
  <pageMargins left="0.25" right="0.25" top="0.75" bottom="0.75" header="0.3" footer="0.3"/>
  <pageSetup paperSize="5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-0.499984740745262"/>
    <pageSetUpPr fitToPage="1"/>
  </sheetPr>
  <dimension ref="A1:AH70"/>
  <sheetViews>
    <sheetView showGridLines="0" tabSelected="1" zoomScaleNormal="100" workbookViewId="0">
      <pane ySplit="2" topLeftCell="A3" activePane="bottomLeft" state="frozen"/>
      <selection pane="bottomLeft" activeCell="H22" sqref="H22"/>
    </sheetView>
  </sheetViews>
  <sheetFormatPr defaultColWidth="9" defaultRowHeight="14.4"/>
  <cols>
    <col min="1" max="1" width="12" customWidth="1"/>
    <col min="2" max="2" width="9.109375" customWidth="1"/>
    <col min="3" max="3" width="9.44140625" customWidth="1"/>
    <col min="4" max="4" width="12" customWidth="1"/>
    <col min="5" max="5" width="10.88671875" customWidth="1"/>
    <col min="6" max="6" width="12.88671875" customWidth="1"/>
    <col min="7" max="7" width="45.109375" customWidth="1"/>
    <col min="8" max="8" width="50" customWidth="1"/>
  </cols>
  <sheetData>
    <row r="1" spans="1:34" s="101" customFormat="1" ht="35.1" customHeight="1">
      <c r="A1" s="205" t="s">
        <v>137</v>
      </c>
      <c r="B1" s="203"/>
      <c r="C1" s="203"/>
      <c r="D1" s="203"/>
      <c r="E1" s="203"/>
      <c r="F1" s="203"/>
      <c r="G1" s="203"/>
      <c r="H1" s="203"/>
      <c r="I1" s="203"/>
      <c r="J1" s="205" t="s">
        <v>137</v>
      </c>
      <c r="K1" s="203"/>
      <c r="L1" s="203"/>
      <c r="M1" s="203"/>
      <c r="N1" s="203"/>
      <c r="O1" s="203"/>
      <c r="P1" s="203"/>
      <c r="Q1" s="203"/>
      <c r="R1" s="203"/>
      <c r="S1" s="203"/>
      <c r="T1" s="203"/>
      <c r="U1"/>
      <c r="V1"/>
      <c r="W1"/>
      <c r="X1"/>
      <c r="Y1"/>
      <c r="Z1"/>
      <c r="AA1"/>
      <c r="AB1"/>
      <c r="AC1"/>
      <c r="AD1"/>
      <c r="AE1"/>
      <c r="AF1"/>
      <c r="AG1"/>
      <c r="AH1"/>
    </row>
    <row r="2" spans="1:34" ht="10.5" customHeight="1"/>
    <row r="3" spans="1:34" s="102" customFormat="1" ht="24.9" customHeight="1">
      <c r="A3" s="206" t="s">
        <v>138</v>
      </c>
      <c r="B3" s="206"/>
      <c r="C3" s="206"/>
      <c r="D3" s="206"/>
      <c r="E3" s="206"/>
      <c r="F3" s="206"/>
      <c r="G3" s="206"/>
      <c r="H3" s="206"/>
      <c r="I3" s="206"/>
      <c r="J3" s="206" t="s">
        <v>138</v>
      </c>
      <c r="K3" s="206"/>
      <c r="L3" s="206"/>
      <c r="M3" s="206"/>
      <c r="N3" s="206"/>
      <c r="O3" s="206"/>
      <c r="P3" s="206"/>
      <c r="Q3" s="206"/>
      <c r="R3" s="206"/>
      <c r="S3" s="206"/>
      <c r="T3" s="206"/>
      <c r="U3"/>
      <c r="V3"/>
      <c r="W3"/>
      <c r="X3"/>
      <c r="Y3"/>
      <c r="Z3"/>
      <c r="AA3"/>
      <c r="AB3"/>
      <c r="AC3"/>
      <c r="AD3"/>
      <c r="AE3"/>
    </row>
    <row r="4" spans="1:34" ht="6.9" customHeight="1"/>
    <row r="5" spans="1:34" s="103" customFormat="1" ht="26.4" customHeight="1">
      <c r="A5" s="216" t="s">
        <v>71</v>
      </c>
      <c r="B5" s="216"/>
      <c r="C5" s="216"/>
      <c r="D5" s="216"/>
      <c r="E5" s="24" t="s">
        <v>139</v>
      </c>
      <c r="F5" s="24" t="s">
        <v>73</v>
      </c>
      <c r="G5" s="24" t="s">
        <v>74</v>
      </c>
      <c r="H5" s="24" t="s">
        <v>75</v>
      </c>
      <c r="U5"/>
      <c r="V5"/>
      <c r="W5"/>
    </row>
    <row r="6" spans="1:34" s="48" customFormat="1" ht="18.899999999999999" customHeight="1">
      <c r="A6" s="217" t="s">
        <v>140</v>
      </c>
      <c r="B6" s="218"/>
      <c r="C6" s="218"/>
      <c r="D6" s="218"/>
      <c r="E6" s="33">
        <v>4</v>
      </c>
      <c r="F6" s="42">
        <v>3</v>
      </c>
      <c r="G6" s="79" t="s">
        <v>141</v>
      </c>
      <c r="H6" s="80"/>
      <c r="U6"/>
      <c r="V6"/>
      <c r="W6"/>
    </row>
    <row r="7" spans="1:34" ht="18.899999999999999" customHeight="1">
      <c r="A7" s="217" t="s">
        <v>142</v>
      </c>
      <c r="B7" s="218"/>
      <c r="C7" s="218"/>
      <c r="D7" s="218"/>
      <c r="E7" s="33">
        <v>4</v>
      </c>
      <c r="F7" s="42">
        <v>3</v>
      </c>
      <c r="G7" s="79" t="s">
        <v>143</v>
      </c>
      <c r="H7" s="80"/>
    </row>
    <row r="8" spans="1:34" ht="18.899999999999999" customHeight="1">
      <c r="A8" s="217" t="s">
        <v>144</v>
      </c>
      <c r="B8" s="218"/>
      <c r="C8" s="218"/>
      <c r="D8" s="218"/>
      <c r="E8" s="33">
        <v>3</v>
      </c>
      <c r="F8" s="42">
        <v>3</v>
      </c>
      <c r="G8" s="79" t="s">
        <v>145</v>
      </c>
      <c r="H8" s="80"/>
    </row>
    <row r="9" spans="1:34" ht="18.899999999999999" customHeight="1">
      <c r="A9" s="217" t="s">
        <v>146</v>
      </c>
      <c r="B9" s="218"/>
      <c r="C9" s="218"/>
      <c r="D9" s="218"/>
      <c r="E9" s="33">
        <v>3</v>
      </c>
      <c r="F9" s="42">
        <v>3</v>
      </c>
      <c r="G9" s="79" t="s">
        <v>147</v>
      </c>
      <c r="H9" s="80"/>
    </row>
    <row r="10" spans="1:34" ht="18.899999999999999" customHeight="1">
      <c r="A10" s="217" t="s">
        <v>148</v>
      </c>
      <c r="B10" s="218"/>
      <c r="C10" s="218"/>
      <c r="D10" s="218"/>
      <c r="E10" s="33">
        <v>5</v>
      </c>
      <c r="F10" s="42">
        <v>3</v>
      </c>
      <c r="G10" s="79" t="s">
        <v>149</v>
      </c>
      <c r="H10" s="80"/>
    </row>
    <row r="11" spans="1:34" ht="18.899999999999999" customHeight="1">
      <c r="A11" s="217" t="s">
        <v>150</v>
      </c>
      <c r="B11" s="218"/>
      <c r="C11" s="218"/>
      <c r="D11" s="218"/>
      <c r="E11" s="33">
        <v>5</v>
      </c>
      <c r="F11" s="42">
        <v>3</v>
      </c>
      <c r="G11" s="79" t="s">
        <v>151</v>
      </c>
      <c r="H11" s="80"/>
    </row>
    <row r="12" spans="1:34" ht="18.899999999999999" customHeight="1">
      <c r="A12" s="217" t="s">
        <v>152</v>
      </c>
      <c r="B12" s="218"/>
      <c r="C12" s="218"/>
      <c r="D12" s="218"/>
      <c r="E12" s="33">
        <v>4</v>
      </c>
      <c r="F12" s="42">
        <v>3</v>
      </c>
      <c r="G12" s="79" t="s">
        <v>153</v>
      </c>
      <c r="H12" s="80"/>
    </row>
    <row r="13" spans="1:34" ht="27" customHeight="1">
      <c r="A13" s="217" t="s">
        <v>154</v>
      </c>
      <c r="B13" s="218"/>
      <c r="C13" s="218"/>
      <c r="D13" s="218"/>
      <c r="E13" s="33">
        <v>4</v>
      </c>
      <c r="F13" s="42">
        <v>3</v>
      </c>
      <c r="G13" s="79" t="s">
        <v>155</v>
      </c>
      <c r="H13" s="80"/>
    </row>
    <row r="14" spans="1:34" ht="18.899999999999999" customHeight="1">
      <c r="A14" s="217" t="s">
        <v>156</v>
      </c>
      <c r="B14" s="218"/>
      <c r="C14" s="218"/>
      <c r="D14" s="218"/>
      <c r="E14" s="33">
        <v>3</v>
      </c>
      <c r="F14" s="42">
        <v>3</v>
      </c>
      <c r="G14" s="79" t="s">
        <v>157</v>
      </c>
      <c r="H14" s="80"/>
    </row>
    <row r="15" spans="1:34" ht="18.899999999999999" customHeight="1">
      <c r="A15" s="217" t="s">
        <v>158</v>
      </c>
      <c r="B15" s="218"/>
      <c r="C15" s="218"/>
      <c r="D15" s="218"/>
      <c r="E15" s="33">
        <v>4</v>
      </c>
      <c r="F15" s="42">
        <v>3</v>
      </c>
      <c r="G15" s="79" t="s">
        <v>159</v>
      </c>
      <c r="H15" s="80"/>
    </row>
    <row r="16" spans="1:34" ht="18.899999999999999" customHeight="1">
      <c r="A16" s="217" t="s">
        <v>160</v>
      </c>
      <c r="B16" s="218"/>
      <c r="C16" s="218"/>
      <c r="D16" s="218"/>
      <c r="E16" s="33">
        <v>3</v>
      </c>
      <c r="F16" s="42">
        <v>3</v>
      </c>
      <c r="G16" s="79" t="s">
        <v>161</v>
      </c>
      <c r="H16" s="80"/>
    </row>
    <row r="17" spans="1:31" ht="18.899999999999999" customHeight="1">
      <c r="A17" s="217" t="s">
        <v>162</v>
      </c>
      <c r="B17" s="218"/>
      <c r="C17" s="218"/>
      <c r="D17" s="218"/>
      <c r="E17" s="33">
        <v>4</v>
      </c>
      <c r="F17" s="42">
        <v>3</v>
      </c>
      <c r="G17" s="79" t="s">
        <v>163</v>
      </c>
      <c r="H17" s="80"/>
    </row>
    <row r="18" spans="1:31" ht="18.899999999999999" customHeight="1">
      <c r="A18" s="217" t="s">
        <v>164</v>
      </c>
      <c r="B18" s="218"/>
      <c r="C18" s="218"/>
      <c r="D18" s="218"/>
      <c r="E18" s="33">
        <v>3</v>
      </c>
      <c r="F18" s="43">
        <v>3</v>
      </c>
      <c r="G18" s="79" t="s">
        <v>165</v>
      </c>
      <c r="H18" s="80"/>
    </row>
    <row r="20" spans="1:31">
      <c r="E20" s="38" t="s">
        <v>84</v>
      </c>
      <c r="F20" s="39">
        <f>AVERAGE(E6:E18)</f>
        <v>3.7692307692307692</v>
      </c>
      <c r="G20" s="39"/>
    </row>
    <row r="21" spans="1:31" s="10" customFormat="1">
      <c r="E21" s="38" t="s">
        <v>85</v>
      </c>
      <c r="F21" s="39">
        <f>STDEVP(E6:E18)</f>
        <v>0.69656808754903199</v>
      </c>
      <c r="G21" s="39"/>
      <c r="U21"/>
      <c r="V21"/>
      <c r="W21"/>
    </row>
    <row r="22" spans="1:31" s="10" customFormat="1">
      <c r="E22" s="38" t="s">
        <v>86</v>
      </c>
      <c r="F22" s="39">
        <f>AVERAGE(F6:F18)/F20</f>
        <v>0.79591836734693877</v>
      </c>
      <c r="G22" s="39"/>
      <c r="U22"/>
      <c r="V22"/>
      <c r="W22"/>
    </row>
    <row r="23" spans="1:31" s="10" customFormat="1">
      <c r="U23"/>
      <c r="V23"/>
      <c r="W23"/>
    </row>
    <row r="24" spans="1:31" s="10" customFormat="1" ht="132.6" customHeight="1">
      <c r="E24" s="27"/>
      <c r="F24" s="28"/>
      <c r="G24" s="28"/>
      <c r="U24"/>
      <c r="V24"/>
      <c r="W24"/>
    </row>
    <row r="25" spans="1:31" s="10" customFormat="1" ht="202.5" customHeight="1">
      <c r="E25" s="27"/>
      <c r="F25" s="28"/>
      <c r="G25" s="28"/>
      <c r="U25"/>
      <c r="V25"/>
      <c r="W25"/>
    </row>
    <row r="26" spans="1:31" s="10" customFormat="1">
      <c r="E26" s="27"/>
      <c r="F26" s="28"/>
      <c r="G26" s="28"/>
      <c r="U26"/>
      <c r="V26"/>
      <c r="W26"/>
    </row>
    <row r="27" spans="1:31" s="9" customFormat="1" ht="24.9" customHeight="1">
      <c r="A27" s="209" t="s">
        <v>87</v>
      </c>
      <c r="B27" s="209"/>
      <c r="C27" s="209"/>
      <c r="D27" s="209"/>
      <c r="E27" s="209"/>
      <c r="F27" s="209"/>
      <c r="G27" s="209"/>
      <c r="H27" s="209"/>
      <c r="I27" s="209"/>
      <c r="J27" s="209" t="s">
        <v>87</v>
      </c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/>
      <c r="V27"/>
      <c r="W27"/>
      <c r="X27"/>
      <c r="Y27"/>
      <c r="Z27"/>
      <c r="AA27"/>
      <c r="AB27"/>
      <c r="AC27"/>
      <c r="AD27"/>
      <c r="AE27"/>
    </row>
    <row r="28" spans="1:31" ht="9" customHeight="1"/>
    <row r="29" spans="1:31" s="9" customFormat="1" ht="27.6" customHeight="1">
      <c r="A29" s="219" t="s">
        <v>166</v>
      </c>
      <c r="B29" s="219"/>
      <c r="C29" s="219"/>
      <c r="D29" s="219"/>
      <c r="E29"/>
      <c r="F29"/>
      <c r="G29"/>
      <c r="H29"/>
      <c r="U29"/>
      <c r="V29"/>
      <c r="W29"/>
    </row>
    <row r="30" spans="1:31" s="9" customFormat="1" ht="44.4" customHeight="1">
      <c r="A30" s="18" t="s">
        <v>89</v>
      </c>
      <c r="B30" s="19" t="s">
        <v>90</v>
      </c>
      <c r="C30" s="19" t="s">
        <v>91</v>
      </c>
      <c r="D30" s="19" t="s">
        <v>92</v>
      </c>
      <c r="U30"/>
      <c r="V30"/>
      <c r="W30"/>
    </row>
    <row r="31" spans="1:31">
      <c r="A31" s="20" t="s">
        <v>97</v>
      </c>
      <c r="B31" s="72">
        <f>DF2map!C$48</f>
        <v>127</v>
      </c>
      <c r="C31" s="73">
        <v>99</v>
      </c>
      <c r="D31" s="22">
        <f t="shared" ref="D31:D70" si="0">IFERROR(MROUND(($F$22*100*B31/C31),5)-100,0)</f>
        <v>0</v>
      </c>
    </row>
    <row r="32" spans="1:31">
      <c r="A32" s="20" t="s">
        <v>98</v>
      </c>
      <c r="B32" s="72">
        <f>DF2map!D$48</f>
        <v>153</v>
      </c>
      <c r="C32" s="73">
        <v>114</v>
      </c>
      <c r="D32" s="22">
        <f t="shared" si="0"/>
        <v>5</v>
      </c>
      <c r="J32" s="32"/>
    </row>
    <row r="33" spans="1:4">
      <c r="A33" s="20" t="s">
        <v>99</v>
      </c>
      <c r="B33" s="72">
        <f>DF2map!E$48</f>
        <v>83</v>
      </c>
      <c r="C33" s="73">
        <v>63</v>
      </c>
      <c r="D33" s="22">
        <f t="shared" si="0"/>
        <v>5</v>
      </c>
    </row>
    <row r="34" spans="1:4">
      <c r="A34" s="20" t="s">
        <v>100</v>
      </c>
      <c r="B34" s="72">
        <f>DF2map!F$48</f>
        <v>173</v>
      </c>
      <c r="C34" s="73">
        <v>129</v>
      </c>
      <c r="D34" s="22">
        <f t="shared" si="0"/>
        <v>5</v>
      </c>
    </row>
    <row r="35" spans="1:4">
      <c r="A35" s="20" t="s">
        <v>101</v>
      </c>
      <c r="B35" s="72">
        <f>DF2map!G$48</f>
        <v>70</v>
      </c>
      <c r="C35" s="73">
        <v>63</v>
      </c>
      <c r="D35" s="22">
        <f t="shared" si="0"/>
        <v>-10</v>
      </c>
    </row>
    <row r="36" spans="1:4">
      <c r="A36" s="23" t="s">
        <v>102</v>
      </c>
      <c r="B36" s="72">
        <f>DF2map!H$48</f>
        <v>231</v>
      </c>
      <c r="C36" s="73">
        <v>180</v>
      </c>
      <c r="D36" s="22">
        <f t="shared" si="0"/>
        <v>0</v>
      </c>
    </row>
    <row r="37" spans="1:4">
      <c r="A37" s="23" t="s">
        <v>103</v>
      </c>
      <c r="B37" s="72">
        <f>DF2map!I$48</f>
        <v>179</v>
      </c>
      <c r="C37" s="73">
        <v>132</v>
      </c>
      <c r="D37" s="22">
        <f t="shared" si="0"/>
        <v>10</v>
      </c>
    </row>
    <row r="38" spans="1:4">
      <c r="A38" s="23" t="s">
        <v>104</v>
      </c>
      <c r="B38" s="72">
        <f>DF2map!J$48</f>
        <v>186</v>
      </c>
      <c r="C38" s="73">
        <v>135</v>
      </c>
      <c r="D38" s="22">
        <f t="shared" si="0"/>
        <v>10</v>
      </c>
    </row>
    <row r="39" spans="1:4">
      <c r="A39" s="23" t="s">
        <v>105</v>
      </c>
      <c r="B39" s="72">
        <f>DF2map!K$48</f>
        <v>158</v>
      </c>
      <c r="C39" s="73">
        <v>120</v>
      </c>
      <c r="D39" s="22">
        <f t="shared" si="0"/>
        <v>5</v>
      </c>
    </row>
    <row r="40" spans="1:4">
      <c r="A40" s="23" t="s">
        <v>106</v>
      </c>
      <c r="B40" s="72">
        <f>DF2map!L$48</f>
        <v>192</v>
      </c>
      <c r="C40" s="73">
        <v>141</v>
      </c>
      <c r="D40" s="22">
        <f t="shared" si="0"/>
        <v>10</v>
      </c>
    </row>
    <row r="41" spans="1:4">
      <c r="A41" s="23" t="s">
        <v>107</v>
      </c>
      <c r="B41" s="72">
        <f>DF2map!M$48</f>
        <v>143</v>
      </c>
      <c r="C41" s="73">
        <v>117</v>
      </c>
      <c r="D41" s="22">
        <f t="shared" si="0"/>
        <v>-5</v>
      </c>
    </row>
    <row r="42" spans="1:4">
      <c r="A42" s="23" t="s">
        <v>108</v>
      </c>
      <c r="B42" s="72">
        <f>DF2map!N$48</f>
        <v>143</v>
      </c>
      <c r="C42" s="73">
        <v>108</v>
      </c>
      <c r="D42" s="22">
        <f t="shared" si="0"/>
        <v>5</v>
      </c>
    </row>
    <row r="43" spans="1:4">
      <c r="A43" s="23" t="s">
        <v>109</v>
      </c>
      <c r="B43" s="72">
        <f>DF2map!O$48</f>
        <v>254</v>
      </c>
      <c r="C43" s="73">
        <v>189</v>
      </c>
      <c r="D43" s="22">
        <f t="shared" si="0"/>
        <v>5</v>
      </c>
    </row>
    <row r="44" spans="1:4">
      <c r="A44" s="23" t="s">
        <v>110</v>
      </c>
      <c r="B44" s="72">
        <f>DF2map!P$48</f>
        <v>89</v>
      </c>
      <c r="C44" s="73">
        <v>63</v>
      </c>
      <c r="D44" s="22">
        <f t="shared" si="0"/>
        <v>10</v>
      </c>
    </row>
    <row r="45" spans="1:4">
      <c r="A45" s="23" t="s">
        <v>111</v>
      </c>
      <c r="B45" s="72">
        <f>DF2map!Q$48</f>
        <v>107</v>
      </c>
      <c r="C45" s="73">
        <v>78</v>
      </c>
      <c r="D45" s="22">
        <f t="shared" si="0"/>
        <v>10</v>
      </c>
    </row>
    <row r="46" spans="1:4">
      <c r="A46" s="23" t="s">
        <v>112</v>
      </c>
      <c r="B46" s="72">
        <f>DF2map!R$48</f>
        <v>166</v>
      </c>
      <c r="C46" s="73">
        <v>132</v>
      </c>
      <c r="D46" s="22">
        <f t="shared" si="0"/>
        <v>0</v>
      </c>
    </row>
    <row r="47" spans="1:4">
      <c r="A47" s="23" t="s">
        <v>113</v>
      </c>
      <c r="B47" s="72">
        <f>DF2map!S$48</f>
        <v>54</v>
      </c>
      <c r="C47" s="73">
        <v>36</v>
      </c>
      <c r="D47" s="22">
        <f t="shared" si="0"/>
        <v>20</v>
      </c>
    </row>
    <row r="48" spans="1:4">
      <c r="A48" s="23" t="s">
        <v>114</v>
      </c>
      <c r="B48" s="72">
        <f>DF2map!T$48</f>
        <v>54</v>
      </c>
      <c r="C48" s="73">
        <v>39</v>
      </c>
      <c r="D48" s="22">
        <f t="shared" si="0"/>
        <v>10</v>
      </c>
    </row>
    <row r="49" spans="1:4">
      <c r="A49" s="23" t="s">
        <v>115</v>
      </c>
      <c r="B49" s="72">
        <f>DF2map!U$48</f>
        <v>94</v>
      </c>
      <c r="C49" s="73">
        <v>78</v>
      </c>
      <c r="D49" s="22">
        <f t="shared" si="0"/>
        <v>-5</v>
      </c>
    </row>
    <row r="50" spans="1:4">
      <c r="A50" s="20" t="s">
        <v>116</v>
      </c>
      <c r="B50" s="72">
        <f>DF2map!V$48</f>
        <v>171</v>
      </c>
      <c r="C50" s="73">
        <v>129</v>
      </c>
      <c r="D50" s="22">
        <f t="shared" si="0"/>
        <v>5</v>
      </c>
    </row>
    <row r="51" spans="1:4">
      <c r="A51" s="20" t="s">
        <v>117</v>
      </c>
      <c r="B51" s="72">
        <f>DF2map!W$48</f>
        <v>236</v>
      </c>
      <c r="C51" s="73">
        <v>174</v>
      </c>
      <c r="D51" s="22">
        <f t="shared" si="0"/>
        <v>10</v>
      </c>
    </row>
    <row r="52" spans="1:4">
      <c r="A52" s="20" t="s">
        <v>118</v>
      </c>
      <c r="B52" s="72">
        <f>DF2map!X$48</f>
        <v>223</v>
      </c>
      <c r="C52" s="73">
        <v>165</v>
      </c>
      <c r="D52" s="22">
        <f t="shared" si="0"/>
        <v>10</v>
      </c>
    </row>
    <row r="53" spans="1:4">
      <c r="A53" s="20" t="s">
        <v>119</v>
      </c>
      <c r="B53" s="72">
        <f>DF2map!Y$48</f>
        <v>97</v>
      </c>
      <c r="C53" s="73">
        <v>69</v>
      </c>
      <c r="D53" s="22">
        <f t="shared" si="0"/>
        <v>10</v>
      </c>
    </row>
    <row r="54" spans="1:4">
      <c r="A54" s="20" t="s">
        <v>120</v>
      </c>
      <c r="B54" s="72">
        <f>DF2map!Z$48</f>
        <v>247</v>
      </c>
      <c r="C54" s="73">
        <v>183</v>
      </c>
      <c r="D54" s="22">
        <f t="shared" si="0"/>
        <v>5</v>
      </c>
    </row>
    <row r="55" spans="1:4">
      <c r="A55" s="20" t="s">
        <v>121</v>
      </c>
      <c r="B55" s="72">
        <f>DF2map!AA$48</f>
        <v>124</v>
      </c>
      <c r="C55" s="73">
        <v>90</v>
      </c>
      <c r="D55" s="22">
        <f t="shared" si="0"/>
        <v>10</v>
      </c>
    </row>
    <row r="56" spans="1:4">
      <c r="A56" s="20" t="s">
        <v>122</v>
      </c>
      <c r="B56" s="72">
        <f>DF2map!AB$48</f>
        <v>92</v>
      </c>
      <c r="C56" s="73">
        <v>69</v>
      </c>
      <c r="D56" s="22">
        <f t="shared" si="0"/>
        <v>5</v>
      </c>
    </row>
    <row r="57" spans="1:4">
      <c r="A57" s="20" t="s">
        <v>123</v>
      </c>
      <c r="B57" s="72">
        <f>DF2map!AC$48</f>
        <v>178</v>
      </c>
      <c r="C57" s="73">
        <v>135</v>
      </c>
      <c r="D57" s="22">
        <f t="shared" si="0"/>
        <v>5</v>
      </c>
    </row>
    <row r="58" spans="1:4">
      <c r="A58" s="20" t="s">
        <v>124</v>
      </c>
      <c r="B58" s="72">
        <f>DF2map!AD$48</f>
        <v>57</v>
      </c>
      <c r="C58" s="73">
        <v>51</v>
      </c>
      <c r="D58" s="22">
        <f t="shared" si="0"/>
        <v>-10</v>
      </c>
    </row>
    <row r="59" spans="1:4">
      <c r="A59" s="20" t="s">
        <v>125</v>
      </c>
      <c r="B59" s="72">
        <f>DF2map!AE$48</f>
        <v>26</v>
      </c>
      <c r="C59" s="73">
        <v>18</v>
      </c>
      <c r="D59" s="22">
        <f t="shared" si="0"/>
        <v>15</v>
      </c>
    </row>
    <row r="60" spans="1:4">
      <c r="A60" s="20" t="s">
        <v>126</v>
      </c>
      <c r="B60" s="72">
        <f>DF2map!AF$48</f>
        <v>184</v>
      </c>
      <c r="C60" s="73">
        <v>138</v>
      </c>
      <c r="D60" s="22">
        <f t="shared" si="0"/>
        <v>5</v>
      </c>
    </row>
    <row r="61" spans="1:4">
      <c r="A61" s="23" t="s">
        <v>127</v>
      </c>
      <c r="B61" s="72">
        <f>DF2map!AG$48</f>
        <v>89</v>
      </c>
      <c r="C61" s="73">
        <v>63</v>
      </c>
      <c r="D61" s="22">
        <f t="shared" si="0"/>
        <v>10</v>
      </c>
    </row>
    <row r="62" spans="1:4">
      <c r="A62" s="23" t="s">
        <v>128</v>
      </c>
      <c r="B62" s="72">
        <f>DF2map!AH$48</f>
        <v>79</v>
      </c>
      <c r="C62" s="73">
        <v>54</v>
      </c>
      <c r="D62" s="22">
        <f t="shared" si="0"/>
        <v>15</v>
      </c>
    </row>
    <row r="63" spans="1:4">
      <c r="A63" s="23" t="s">
        <v>129</v>
      </c>
      <c r="B63" s="72">
        <f>DF2map!AI$48</f>
        <v>79</v>
      </c>
      <c r="C63" s="73">
        <v>54</v>
      </c>
      <c r="D63" s="22">
        <f t="shared" si="0"/>
        <v>15</v>
      </c>
    </row>
    <row r="64" spans="1:4">
      <c r="A64" s="23" t="s">
        <v>130</v>
      </c>
      <c r="B64" s="72">
        <f>DF2map!AJ$48</f>
        <v>79</v>
      </c>
      <c r="C64" s="73">
        <v>54</v>
      </c>
      <c r="D64" s="22">
        <f t="shared" si="0"/>
        <v>15</v>
      </c>
    </row>
    <row r="65" spans="1:4">
      <c r="A65" s="23" t="s">
        <v>131</v>
      </c>
      <c r="B65" s="72">
        <f>DF2map!AK$48</f>
        <v>109</v>
      </c>
      <c r="C65" s="73">
        <v>81</v>
      </c>
      <c r="D65" s="22">
        <f t="shared" si="0"/>
        <v>5</v>
      </c>
    </row>
    <row r="66" spans="1:4">
      <c r="A66" s="23" t="s">
        <v>132</v>
      </c>
      <c r="B66" s="72">
        <f>DF2map!AL$48</f>
        <v>143</v>
      </c>
      <c r="C66" s="73">
        <v>105</v>
      </c>
      <c r="D66" s="22">
        <f t="shared" si="0"/>
        <v>10</v>
      </c>
    </row>
    <row r="67" spans="1:4">
      <c r="A67" s="20" t="s">
        <v>133</v>
      </c>
      <c r="B67" s="72">
        <f>DF2map!AM$48</f>
        <v>170</v>
      </c>
      <c r="C67" s="73">
        <v>135</v>
      </c>
      <c r="D67" s="22">
        <f t="shared" si="0"/>
        <v>0</v>
      </c>
    </row>
    <row r="68" spans="1:4">
      <c r="A68" s="20" t="s">
        <v>134</v>
      </c>
      <c r="B68" s="72">
        <f>DF2map!AN$48</f>
        <v>166</v>
      </c>
      <c r="C68" s="73">
        <v>135</v>
      </c>
      <c r="D68" s="22">
        <f t="shared" si="0"/>
        <v>0</v>
      </c>
    </row>
    <row r="69" spans="1:4">
      <c r="A69" s="20" t="s">
        <v>135</v>
      </c>
      <c r="B69" s="72">
        <f>DF2map!AO$48</f>
        <v>42</v>
      </c>
      <c r="C69" s="73">
        <v>39</v>
      </c>
      <c r="D69" s="22">
        <f t="shared" si="0"/>
        <v>-15</v>
      </c>
    </row>
    <row r="70" spans="1:4">
      <c r="A70" s="20" t="s">
        <v>136</v>
      </c>
      <c r="B70" s="72">
        <f>DF2map!AP$48</f>
        <v>135</v>
      </c>
      <c r="C70" s="104">
        <v>111</v>
      </c>
      <c r="D70" s="22">
        <f t="shared" si="0"/>
        <v>-5</v>
      </c>
    </row>
  </sheetData>
  <mergeCells count="21">
    <mergeCell ref="A29:D29"/>
    <mergeCell ref="A16:D16"/>
    <mergeCell ref="A17:D17"/>
    <mergeCell ref="A18:D18"/>
    <mergeCell ref="A27:I27"/>
    <mergeCell ref="J27:T27"/>
    <mergeCell ref="A11:D11"/>
    <mergeCell ref="A12:D12"/>
    <mergeCell ref="A13:D13"/>
    <mergeCell ref="A14:D14"/>
    <mergeCell ref="A15:D15"/>
    <mergeCell ref="A6:D6"/>
    <mergeCell ref="A7:D7"/>
    <mergeCell ref="A8:D8"/>
    <mergeCell ref="A9:D9"/>
    <mergeCell ref="A10:D10"/>
    <mergeCell ref="A1:I1"/>
    <mergeCell ref="J1:T1"/>
    <mergeCell ref="A3:I3"/>
    <mergeCell ref="J3:T3"/>
    <mergeCell ref="A5:D5"/>
  </mergeCells>
  <pageMargins left="0.25" right="0.25" top="0.75" bottom="0.75" header="0.3" footer="0.3"/>
  <pageSetup paperSize="5" scale="87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rowBreaks count="1" manualBreakCount="1">
    <brk id="25" max="16383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-0.499984740745262"/>
    <pageSetUpPr fitToPage="1"/>
  </sheetPr>
  <dimension ref="A2:AP50"/>
  <sheetViews>
    <sheetView showGridLines="0" zoomScale="85" zoomScaleNormal="85" workbookViewId="0"/>
  </sheetViews>
  <sheetFormatPr defaultColWidth="9" defaultRowHeight="14.4"/>
  <cols>
    <col min="2" max="2" width="26" customWidth="1" collapsed="1"/>
    <col min="3" max="15" width="16.109375" customWidth="1" collapsed="1"/>
  </cols>
  <sheetData>
    <row r="2" spans="1:15" ht="30.6">
      <c r="C2" s="86" t="s">
        <v>167</v>
      </c>
      <c r="D2" s="86" t="s">
        <v>168</v>
      </c>
      <c r="E2" s="86" t="s">
        <v>169</v>
      </c>
      <c r="F2" s="86" t="s">
        <v>170</v>
      </c>
      <c r="G2" s="86" t="s">
        <v>171</v>
      </c>
      <c r="H2" s="86" t="s">
        <v>172</v>
      </c>
      <c r="I2" s="86" t="s">
        <v>173</v>
      </c>
      <c r="J2" s="86" t="s">
        <v>174</v>
      </c>
      <c r="K2" s="86" t="s">
        <v>175</v>
      </c>
      <c r="L2" s="86" t="s">
        <v>176</v>
      </c>
      <c r="M2" s="86" t="s">
        <v>177</v>
      </c>
      <c r="N2" s="86" t="s">
        <v>178</v>
      </c>
      <c r="O2" s="86" t="s">
        <v>179</v>
      </c>
    </row>
    <row r="3" spans="1:15">
      <c r="C3" s="87">
        <f>'DF2'!$E6</f>
        <v>4</v>
      </c>
      <c r="D3" s="87">
        <f>'DF2'!$E7</f>
        <v>4</v>
      </c>
      <c r="E3" s="87">
        <f>'DF2'!$E8</f>
        <v>3</v>
      </c>
      <c r="F3" s="87">
        <f>'DF2'!$E9</f>
        <v>3</v>
      </c>
      <c r="G3" s="87">
        <f>'DF2'!$E10</f>
        <v>5</v>
      </c>
      <c r="H3" s="87">
        <f>'DF2'!$E11</f>
        <v>5</v>
      </c>
      <c r="I3" s="87">
        <f>'DF2'!$E12</f>
        <v>4</v>
      </c>
      <c r="J3" s="87">
        <f>'DF2'!$E13</f>
        <v>4</v>
      </c>
      <c r="K3" s="87">
        <f>'DF2'!$E14</f>
        <v>3</v>
      </c>
      <c r="L3" s="87">
        <f>'DF2'!$E15</f>
        <v>4</v>
      </c>
      <c r="M3" s="87">
        <f>'DF2'!$E16</f>
        <v>3</v>
      </c>
      <c r="N3" s="87">
        <f>'DF2'!$E17</f>
        <v>4</v>
      </c>
      <c r="O3" s="87">
        <f>'DF2'!$E18</f>
        <v>3</v>
      </c>
    </row>
    <row r="7" spans="1:15">
      <c r="A7" s="220" t="s">
        <v>180</v>
      </c>
      <c r="B7" s="221"/>
      <c r="C7" s="88" t="s">
        <v>181</v>
      </c>
      <c r="D7" s="88" t="s">
        <v>182</v>
      </c>
      <c r="E7" s="88" t="s">
        <v>183</v>
      </c>
      <c r="F7" s="88" t="s">
        <v>184</v>
      </c>
      <c r="G7" s="100" t="s">
        <v>185</v>
      </c>
      <c r="H7" s="88" t="s">
        <v>186</v>
      </c>
      <c r="I7" s="88" t="s">
        <v>187</v>
      </c>
      <c r="J7" s="88" t="s">
        <v>188</v>
      </c>
      <c r="K7" s="88" t="s">
        <v>189</v>
      </c>
      <c r="L7" s="88" t="s">
        <v>190</v>
      </c>
      <c r="M7" s="88" t="s">
        <v>191</v>
      </c>
      <c r="N7" s="88" t="s">
        <v>192</v>
      </c>
      <c r="O7" s="88" t="s">
        <v>193</v>
      </c>
    </row>
    <row r="8" spans="1:15" ht="72">
      <c r="A8" s="222"/>
      <c r="B8" s="223"/>
      <c r="C8" s="89" t="s">
        <v>194</v>
      </c>
      <c r="D8" s="89" t="s">
        <v>195</v>
      </c>
      <c r="E8" s="89" t="s">
        <v>196</v>
      </c>
      <c r="F8" s="89" t="s">
        <v>197</v>
      </c>
      <c r="G8" s="89" t="s">
        <v>198</v>
      </c>
      <c r="H8" s="89" t="s">
        <v>199</v>
      </c>
      <c r="I8" s="89" t="s">
        <v>200</v>
      </c>
      <c r="J8" s="89" t="s">
        <v>201</v>
      </c>
      <c r="K8" s="89" t="s">
        <v>202</v>
      </c>
      <c r="L8" s="89" t="s">
        <v>203</v>
      </c>
      <c r="M8" s="89" t="s">
        <v>204</v>
      </c>
      <c r="N8" s="89" t="s">
        <v>205</v>
      </c>
      <c r="O8" s="89" t="s">
        <v>206</v>
      </c>
    </row>
    <row r="9" spans="1:15" ht="24">
      <c r="A9" s="85" t="s">
        <v>207</v>
      </c>
      <c r="B9" s="85" t="s">
        <v>208</v>
      </c>
      <c r="C9" s="90">
        <v>0</v>
      </c>
      <c r="D9" s="90">
        <v>0</v>
      </c>
      <c r="E9" s="90">
        <v>1</v>
      </c>
      <c r="F9" s="90">
        <v>0</v>
      </c>
      <c r="G9" s="90">
        <v>2</v>
      </c>
      <c r="H9" s="90">
        <v>2</v>
      </c>
      <c r="I9" s="90">
        <v>0</v>
      </c>
      <c r="J9" s="90">
        <v>2</v>
      </c>
      <c r="K9" s="90">
        <v>2</v>
      </c>
      <c r="L9" s="90">
        <v>0</v>
      </c>
      <c r="M9" s="90">
        <v>0</v>
      </c>
      <c r="N9" s="90">
        <v>0</v>
      </c>
      <c r="O9" s="90">
        <v>2</v>
      </c>
    </row>
    <row r="10" spans="1:15">
      <c r="A10" s="85" t="s">
        <v>209</v>
      </c>
      <c r="B10" s="85" t="s">
        <v>168</v>
      </c>
      <c r="C10" s="90">
        <v>1</v>
      </c>
      <c r="D10" s="90">
        <v>2</v>
      </c>
      <c r="E10" s="90">
        <v>0</v>
      </c>
      <c r="F10" s="90">
        <v>0</v>
      </c>
      <c r="G10" s="90">
        <v>0</v>
      </c>
      <c r="H10" s="90">
        <v>0</v>
      </c>
      <c r="I10" s="90">
        <v>1</v>
      </c>
      <c r="J10" s="90">
        <v>0</v>
      </c>
      <c r="K10" s="90">
        <v>0</v>
      </c>
      <c r="L10" s="90">
        <v>0</v>
      </c>
      <c r="M10" s="90">
        <v>1</v>
      </c>
      <c r="N10" s="90">
        <v>0</v>
      </c>
      <c r="O10" s="90">
        <v>0</v>
      </c>
    </row>
    <row r="11" spans="1:15" ht="24">
      <c r="A11" s="85" t="s">
        <v>210</v>
      </c>
      <c r="B11" s="85" t="s">
        <v>169</v>
      </c>
      <c r="C11" s="90">
        <v>2</v>
      </c>
      <c r="D11" s="90">
        <v>0</v>
      </c>
      <c r="E11" s="90">
        <v>0</v>
      </c>
      <c r="F11" s="90">
        <v>0</v>
      </c>
      <c r="G11" s="90">
        <v>0</v>
      </c>
      <c r="H11" s="90">
        <v>0</v>
      </c>
      <c r="I11" s="90">
        <v>0</v>
      </c>
      <c r="J11" s="90">
        <v>0</v>
      </c>
      <c r="K11" s="90">
        <v>0</v>
      </c>
      <c r="L11" s="90">
        <v>0</v>
      </c>
      <c r="M11" s="90">
        <v>2</v>
      </c>
      <c r="N11" s="90">
        <v>0</v>
      </c>
      <c r="O11" s="90">
        <v>0</v>
      </c>
    </row>
    <row r="12" spans="1:15" ht="24">
      <c r="A12" s="85" t="s">
        <v>211</v>
      </c>
      <c r="B12" s="85" t="s">
        <v>170</v>
      </c>
      <c r="C12" s="90">
        <v>0</v>
      </c>
      <c r="D12" s="90">
        <v>0</v>
      </c>
      <c r="E12" s="90">
        <v>0</v>
      </c>
      <c r="F12" s="90">
        <v>2</v>
      </c>
      <c r="G12" s="90">
        <v>0</v>
      </c>
      <c r="H12" s="90">
        <v>0</v>
      </c>
      <c r="I12" s="90">
        <v>0</v>
      </c>
      <c r="J12" s="90">
        <v>0</v>
      </c>
      <c r="K12" s="90">
        <v>0</v>
      </c>
      <c r="L12" s="90">
        <v>2</v>
      </c>
      <c r="M12" s="90">
        <v>0</v>
      </c>
      <c r="N12" s="90">
        <v>0</v>
      </c>
      <c r="O12" s="90">
        <v>0</v>
      </c>
    </row>
    <row r="13" spans="1:15">
      <c r="A13" s="85" t="s">
        <v>212</v>
      </c>
      <c r="B13" s="85" t="s">
        <v>171</v>
      </c>
      <c r="C13" s="90">
        <v>0</v>
      </c>
      <c r="D13" s="90">
        <v>0</v>
      </c>
      <c r="E13" s="90">
        <v>1</v>
      </c>
      <c r="F13" s="90">
        <v>0</v>
      </c>
      <c r="G13" s="90">
        <v>1</v>
      </c>
      <c r="H13" s="90">
        <v>1</v>
      </c>
      <c r="I13" s="90">
        <v>0</v>
      </c>
      <c r="J13" s="90">
        <v>2</v>
      </c>
      <c r="K13" s="90">
        <v>1</v>
      </c>
      <c r="L13" s="90">
        <v>0</v>
      </c>
      <c r="M13" s="90">
        <v>0</v>
      </c>
      <c r="N13" s="90">
        <v>1</v>
      </c>
      <c r="O13" s="90">
        <v>0</v>
      </c>
    </row>
    <row r="14" spans="1:15" ht="24">
      <c r="A14" s="85" t="s">
        <v>213</v>
      </c>
      <c r="B14" s="85" t="s">
        <v>172</v>
      </c>
      <c r="C14" s="90">
        <v>0</v>
      </c>
      <c r="D14" s="90">
        <v>1</v>
      </c>
      <c r="E14" s="90">
        <v>0</v>
      </c>
      <c r="F14" s="90">
        <v>0</v>
      </c>
      <c r="G14" s="90">
        <v>1</v>
      </c>
      <c r="H14" s="90">
        <v>0</v>
      </c>
      <c r="I14" s="90">
        <v>2</v>
      </c>
      <c r="J14" s="90">
        <v>0</v>
      </c>
      <c r="K14" s="90">
        <v>0</v>
      </c>
      <c r="L14" s="90">
        <v>0</v>
      </c>
      <c r="M14" s="90">
        <v>0</v>
      </c>
      <c r="N14" s="90">
        <v>0</v>
      </c>
      <c r="O14" s="90">
        <v>0</v>
      </c>
    </row>
    <row r="15" spans="1:15" ht="24">
      <c r="A15" s="85" t="s">
        <v>214</v>
      </c>
      <c r="B15" s="85" t="s">
        <v>215</v>
      </c>
      <c r="C15" s="90">
        <v>0</v>
      </c>
      <c r="D15" s="90">
        <v>0</v>
      </c>
      <c r="E15" s="90">
        <v>0</v>
      </c>
      <c r="F15" s="90">
        <v>2</v>
      </c>
      <c r="G15" s="90">
        <v>0</v>
      </c>
      <c r="H15" s="90">
        <v>0</v>
      </c>
      <c r="I15" s="90">
        <v>0</v>
      </c>
      <c r="J15" s="90">
        <v>0</v>
      </c>
      <c r="K15" s="90">
        <v>0</v>
      </c>
      <c r="L15" s="90">
        <v>2</v>
      </c>
      <c r="M15" s="90">
        <v>0</v>
      </c>
      <c r="N15" s="90">
        <v>0</v>
      </c>
      <c r="O15" s="90">
        <v>0</v>
      </c>
    </row>
    <row r="16" spans="1:15" ht="24">
      <c r="A16" s="85" t="s">
        <v>216</v>
      </c>
      <c r="B16" s="91" t="s">
        <v>217</v>
      </c>
      <c r="C16" s="90">
        <v>0</v>
      </c>
      <c r="D16" s="90">
        <v>0</v>
      </c>
      <c r="E16" s="90">
        <v>1</v>
      </c>
      <c r="F16" s="90">
        <v>0</v>
      </c>
      <c r="G16" s="90">
        <v>1</v>
      </c>
      <c r="H16" s="90">
        <v>1</v>
      </c>
      <c r="I16" s="90">
        <v>0</v>
      </c>
      <c r="J16" s="90">
        <v>1</v>
      </c>
      <c r="K16" s="90">
        <v>1</v>
      </c>
      <c r="L16" s="90">
        <v>0</v>
      </c>
      <c r="M16" s="90">
        <v>0</v>
      </c>
      <c r="N16" s="90">
        <v>0</v>
      </c>
      <c r="O16" s="90">
        <v>0</v>
      </c>
    </row>
    <row r="17" spans="1:42" ht="24">
      <c r="A17" s="85" t="s">
        <v>218</v>
      </c>
      <c r="B17" s="85" t="s">
        <v>175</v>
      </c>
      <c r="C17" s="90">
        <v>0</v>
      </c>
      <c r="D17" s="90">
        <v>0</v>
      </c>
      <c r="E17" s="90">
        <v>1</v>
      </c>
      <c r="F17" s="90">
        <v>2</v>
      </c>
      <c r="G17" s="90">
        <v>0</v>
      </c>
      <c r="H17" s="90">
        <v>0</v>
      </c>
      <c r="I17" s="90">
        <v>0</v>
      </c>
      <c r="J17" s="90">
        <v>0</v>
      </c>
      <c r="K17" s="90">
        <v>1</v>
      </c>
      <c r="L17" s="90">
        <v>1</v>
      </c>
      <c r="M17" s="90">
        <v>0</v>
      </c>
      <c r="N17" s="90">
        <v>0</v>
      </c>
      <c r="O17" s="90">
        <v>0</v>
      </c>
    </row>
    <row r="18" spans="1:42" ht="24">
      <c r="A18" s="85" t="s">
        <v>219</v>
      </c>
      <c r="B18" s="85" t="s">
        <v>176</v>
      </c>
      <c r="C18" s="90">
        <v>0</v>
      </c>
      <c r="D18" s="90">
        <v>0</v>
      </c>
      <c r="E18" s="90">
        <v>0</v>
      </c>
      <c r="F18" s="90">
        <v>0</v>
      </c>
      <c r="G18" s="90">
        <v>0</v>
      </c>
      <c r="H18" s="90">
        <v>0</v>
      </c>
      <c r="I18" s="90">
        <v>0</v>
      </c>
      <c r="J18" s="90">
        <v>1</v>
      </c>
      <c r="K18" s="90">
        <v>0</v>
      </c>
      <c r="L18" s="90">
        <v>0</v>
      </c>
      <c r="M18" s="90">
        <v>0</v>
      </c>
      <c r="N18" s="90">
        <v>2</v>
      </c>
      <c r="O18" s="90">
        <v>0</v>
      </c>
    </row>
    <row r="19" spans="1:42">
      <c r="A19" s="85" t="s">
        <v>220</v>
      </c>
      <c r="B19" s="85" t="s">
        <v>177</v>
      </c>
      <c r="C19" s="90">
        <v>1</v>
      </c>
      <c r="D19" s="90">
        <v>0</v>
      </c>
      <c r="E19" s="90">
        <v>0</v>
      </c>
      <c r="F19" s="90">
        <v>0</v>
      </c>
      <c r="G19" s="90">
        <v>0</v>
      </c>
      <c r="H19" s="90">
        <v>0</v>
      </c>
      <c r="I19" s="90">
        <v>0</v>
      </c>
      <c r="J19" s="90">
        <v>0</v>
      </c>
      <c r="K19" s="90">
        <v>0</v>
      </c>
      <c r="L19" s="90">
        <v>0</v>
      </c>
      <c r="M19" s="90">
        <v>2</v>
      </c>
      <c r="N19" s="90">
        <v>0</v>
      </c>
      <c r="O19" s="90">
        <v>0</v>
      </c>
    </row>
    <row r="20" spans="1:42" ht="24">
      <c r="A20" s="85" t="s">
        <v>221</v>
      </c>
      <c r="B20" s="85" t="s">
        <v>178</v>
      </c>
      <c r="C20" s="90">
        <v>0</v>
      </c>
      <c r="D20" s="90">
        <v>0</v>
      </c>
      <c r="E20" s="90">
        <v>2</v>
      </c>
      <c r="F20" s="90">
        <v>0</v>
      </c>
      <c r="G20" s="90">
        <v>1</v>
      </c>
      <c r="H20" s="90">
        <v>1</v>
      </c>
      <c r="I20" s="90">
        <v>0</v>
      </c>
      <c r="J20" s="90">
        <v>2</v>
      </c>
      <c r="K20" s="90">
        <v>2</v>
      </c>
      <c r="L20" s="90">
        <v>0</v>
      </c>
      <c r="M20" s="90">
        <v>0</v>
      </c>
      <c r="N20" s="90">
        <v>0</v>
      </c>
      <c r="O20" s="90">
        <v>1</v>
      </c>
    </row>
    <row r="21" spans="1:42">
      <c r="A21" s="85" t="s">
        <v>222</v>
      </c>
      <c r="B21" s="85" t="s">
        <v>179</v>
      </c>
      <c r="C21" s="90">
        <v>0</v>
      </c>
      <c r="D21" s="90">
        <v>0</v>
      </c>
      <c r="E21" s="90">
        <v>0</v>
      </c>
      <c r="F21" s="90">
        <v>0</v>
      </c>
      <c r="G21" s="90">
        <v>0</v>
      </c>
      <c r="H21" s="90">
        <v>1</v>
      </c>
      <c r="I21" s="90">
        <v>0</v>
      </c>
      <c r="J21" s="90">
        <v>1</v>
      </c>
      <c r="K21" s="90">
        <v>1</v>
      </c>
      <c r="L21" s="90">
        <v>0</v>
      </c>
      <c r="M21" s="90">
        <v>0</v>
      </c>
      <c r="N21" s="90">
        <v>0</v>
      </c>
      <c r="O21" s="90">
        <v>2</v>
      </c>
    </row>
    <row r="24" spans="1:42">
      <c r="C24" s="88" t="s">
        <v>181</v>
      </c>
      <c r="D24" s="88" t="s">
        <v>182</v>
      </c>
      <c r="E24" s="88" t="s">
        <v>183</v>
      </c>
      <c r="F24" s="88" t="s">
        <v>184</v>
      </c>
      <c r="G24" s="100" t="s">
        <v>185</v>
      </c>
      <c r="H24" s="88" t="s">
        <v>186</v>
      </c>
      <c r="I24" s="88" t="s">
        <v>187</v>
      </c>
      <c r="J24" s="88" t="s">
        <v>188</v>
      </c>
      <c r="K24" s="88" t="s">
        <v>189</v>
      </c>
      <c r="L24" s="88" t="s">
        <v>190</v>
      </c>
      <c r="M24" s="88" t="s">
        <v>191</v>
      </c>
      <c r="N24" s="88" t="s">
        <v>192</v>
      </c>
      <c r="O24" s="88" t="s">
        <v>193</v>
      </c>
    </row>
    <row r="25" spans="1:42" ht="72">
      <c r="C25" s="89" t="s">
        <v>194</v>
      </c>
      <c r="D25" s="89" t="s">
        <v>195</v>
      </c>
      <c r="E25" s="89" t="s">
        <v>196</v>
      </c>
      <c r="F25" s="89" t="s">
        <v>197</v>
      </c>
      <c r="G25" s="89" t="s">
        <v>198</v>
      </c>
      <c r="H25" s="89" t="s">
        <v>199</v>
      </c>
      <c r="I25" s="89" t="s">
        <v>200</v>
      </c>
      <c r="J25" s="89" t="s">
        <v>201</v>
      </c>
      <c r="K25" s="89" t="s">
        <v>202</v>
      </c>
      <c r="L25" s="89" t="s">
        <v>203</v>
      </c>
      <c r="M25" s="89" t="s">
        <v>204</v>
      </c>
      <c r="N25" s="89" t="s">
        <v>205</v>
      </c>
      <c r="O25" s="89" t="s">
        <v>206</v>
      </c>
    </row>
    <row r="26" spans="1:42">
      <c r="C26" s="92">
        <f t="array" ref="C26:O26">MMULT(C3:O3,C9:O21)</f>
        <v>13</v>
      </c>
      <c r="D26" s="92">
        <v>13</v>
      </c>
      <c r="E26" s="92">
        <v>24</v>
      </c>
      <c r="F26" s="92">
        <v>20</v>
      </c>
      <c r="G26" s="92">
        <v>26</v>
      </c>
      <c r="H26" s="92">
        <v>24</v>
      </c>
      <c r="I26" s="92">
        <v>14</v>
      </c>
      <c r="J26" s="92">
        <v>37</v>
      </c>
      <c r="K26" s="92">
        <v>31</v>
      </c>
      <c r="L26" s="92">
        <v>17</v>
      </c>
      <c r="M26" s="92">
        <v>16</v>
      </c>
      <c r="N26" s="92">
        <v>13</v>
      </c>
      <c r="O26" s="92">
        <v>18</v>
      </c>
    </row>
    <row r="29" spans="1:42">
      <c r="A29" s="224" t="s">
        <v>223</v>
      </c>
      <c r="B29" s="225"/>
      <c r="C29" s="93" t="s">
        <v>97</v>
      </c>
      <c r="D29" s="93" t="s">
        <v>98</v>
      </c>
      <c r="E29" s="93" t="s">
        <v>99</v>
      </c>
      <c r="F29" s="93" t="s">
        <v>100</v>
      </c>
      <c r="G29" s="93" t="s">
        <v>101</v>
      </c>
      <c r="H29" s="93" t="s">
        <v>102</v>
      </c>
      <c r="I29" s="93" t="s">
        <v>103</v>
      </c>
      <c r="J29" s="93" t="s">
        <v>104</v>
      </c>
      <c r="K29" s="93" t="s">
        <v>105</v>
      </c>
      <c r="L29" s="93" t="s">
        <v>106</v>
      </c>
      <c r="M29" s="93" t="s">
        <v>107</v>
      </c>
      <c r="N29" s="93" t="s">
        <v>108</v>
      </c>
      <c r="O29" s="93" t="s">
        <v>109</v>
      </c>
      <c r="P29" s="93" t="s">
        <v>110</v>
      </c>
      <c r="Q29" s="93" t="s">
        <v>111</v>
      </c>
      <c r="R29" s="93" t="s">
        <v>112</v>
      </c>
      <c r="S29" s="93" t="s">
        <v>113</v>
      </c>
      <c r="T29" s="93" t="s">
        <v>114</v>
      </c>
      <c r="U29" s="93" t="s">
        <v>115</v>
      </c>
      <c r="V29" s="93" t="s">
        <v>116</v>
      </c>
      <c r="W29" s="93" t="s">
        <v>117</v>
      </c>
      <c r="X29" s="93" t="s">
        <v>118</v>
      </c>
      <c r="Y29" s="93" t="s">
        <v>119</v>
      </c>
      <c r="Z29" s="93" t="s">
        <v>120</v>
      </c>
      <c r="AA29" s="93" t="s">
        <v>121</v>
      </c>
      <c r="AB29" s="93" t="s">
        <v>122</v>
      </c>
      <c r="AC29" s="93" t="s">
        <v>123</v>
      </c>
      <c r="AD29" s="93" t="s">
        <v>124</v>
      </c>
      <c r="AE29" s="93" t="s">
        <v>125</v>
      </c>
      <c r="AF29" s="93" t="s">
        <v>126</v>
      </c>
      <c r="AG29" s="93" t="s">
        <v>127</v>
      </c>
      <c r="AH29" s="93" t="s">
        <v>128</v>
      </c>
      <c r="AI29" s="93" t="s">
        <v>129</v>
      </c>
      <c r="AJ29" s="93" t="s">
        <v>130</v>
      </c>
      <c r="AK29" s="93" t="s">
        <v>131</v>
      </c>
      <c r="AL29" s="93" t="s">
        <v>132</v>
      </c>
      <c r="AM29" s="93" t="s">
        <v>133</v>
      </c>
      <c r="AN29" s="93" t="s">
        <v>134</v>
      </c>
      <c r="AO29" s="93" t="s">
        <v>135</v>
      </c>
      <c r="AP29" s="93" t="s">
        <v>136</v>
      </c>
    </row>
    <row r="30" spans="1:42" ht="51">
      <c r="A30" s="226"/>
      <c r="B30" s="227"/>
      <c r="C30" s="94" t="s">
        <v>224</v>
      </c>
      <c r="D30" s="94" t="s">
        <v>225</v>
      </c>
      <c r="E30" s="94" t="s">
        <v>226</v>
      </c>
      <c r="F30" s="94" t="s">
        <v>227</v>
      </c>
      <c r="G30" s="94" t="s">
        <v>228</v>
      </c>
      <c r="H30" s="94" t="s">
        <v>229</v>
      </c>
      <c r="I30" s="94" t="s">
        <v>230</v>
      </c>
      <c r="J30" s="94" t="s">
        <v>231</v>
      </c>
      <c r="K30" s="94" t="s">
        <v>232</v>
      </c>
      <c r="L30" s="94" t="s">
        <v>233</v>
      </c>
      <c r="M30" s="94" t="s">
        <v>234</v>
      </c>
      <c r="N30" s="94" t="s">
        <v>235</v>
      </c>
      <c r="O30" s="94" t="s">
        <v>236</v>
      </c>
      <c r="P30" s="94" t="s">
        <v>237</v>
      </c>
      <c r="Q30" s="94" t="s">
        <v>238</v>
      </c>
      <c r="R30" s="94" t="s">
        <v>239</v>
      </c>
      <c r="S30" s="94" t="s">
        <v>240</v>
      </c>
      <c r="T30" s="94" t="s">
        <v>241</v>
      </c>
      <c r="U30" s="94" t="s">
        <v>242</v>
      </c>
      <c r="V30" s="94" t="s">
        <v>243</v>
      </c>
      <c r="W30" s="94" t="s">
        <v>244</v>
      </c>
      <c r="X30" s="94" t="s">
        <v>245</v>
      </c>
      <c r="Y30" s="94" t="s">
        <v>246</v>
      </c>
      <c r="Z30" s="94" t="s">
        <v>247</v>
      </c>
      <c r="AA30" s="94" t="s">
        <v>248</v>
      </c>
      <c r="AB30" s="94" t="s">
        <v>249</v>
      </c>
      <c r="AC30" s="94" t="s">
        <v>250</v>
      </c>
      <c r="AD30" s="94" t="s">
        <v>251</v>
      </c>
      <c r="AE30" s="94" t="s">
        <v>252</v>
      </c>
      <c r="AF30" s="94" t="s">
        <v>253</v>
      </c>
      <c r="AG30" s="94" t="s">
        <v>254</v>
      </c>
      <c r="AH30" s="94" t="s">
        <v>255</v>
      </c>
      <c r="AI30" s="94" t="s">
        <v>256</v>
      </c>
      <c r="AJ30" s="94" t="s">
        <v>257</v>
      </c>
      <c r="AK30" s="94" t="s">
        <v>258</v>
      </c>
      <c r="AL30" s="94" t="s">
        <v>259</v>
      </c>
      <c r="AM30" s="94" t="s">
        <v>260</v>
      </c>
      <c r="AN30" s="94" t="s">
        <v>261</v>
      </c>
      <c r="AO30" s="94" t="s">
        <v>262</v>
      </c>
      <c r="AP30" s="94" t="s">
        <v>263</v>
      </c>
    </row>
    <row r="31" spans="1:42" ht="30.6">
      <c r="A31" s="95" t="s">
        <v>181</v>
      </c>
      <c r="B31" s="96" t="s">
        <v>194</v>
      </c>
      <c r="C31" s="90">
        <v>1</v>
      </c>
      <c r="D31" s="90">
        <v>0</v>
      </c>
      <c r="E31" s="90">
        <v>1</v>
      </c>
      <c r="F31" s="90">
        <v>0</v>
      </c>
      <c r="G31" s="90">
        <v>0</v>
      </c>
      <c r="H31" s="90">
        <v>1</v>
      </c>
      <c r="I31" s="90">
        <v>0</v>
      </c>
      <c r="J31" s="90">
        <v>0</v>
      </c>
      <c r="K31" s="90">
        <v>0</v>
      </c>
      <c r="L31" s="90">
        <v>0</v>
      </c>
      <c r="M31" s="90">
        <v>0</v>
      </c>
      <c r="N31" s="90">
        <v>0</v>
      </c>
      <c r="O31" s="90">
        <v>0</v>
      </c>
      <c r="P31" s="90">
        <v>0</v>
      </c>
      <c r="Q31" s="90">
        <v>0</v>
      </c>
      <c r="R31" s="90">
        <v>0</v>
      </c>
      <c r="S31" s="90">
        <v>0</v>
      </c>
      <c r="T31" s="90">
        <v>1</v>
      </c>
      <c r="U31" s="90">
        <v>1</v>
      </c>
      <c r="V31" s="90">
        <v>0</v>
      </c>
      <c r="W31" s="90">
        <v>0</v>
      </c>
      <c r="X31" s="90">
        <v>0</v>
      </c>
      <c r="Y31" s="90">
        <v>0</v>
      </c>
      <c r="Z31" s="90">
        <v>0</v>
      </c>
      <c r="AA31" s="90">
        <v>0</v>
      </c>
      <c r="AB31" s="90">
        <v>0</v>
      </c>
      <c r="AC31" s="90">
        <v>0</v>
      </c>
      <c r="AD31" s="90">
        <v>0</v>
      </c>
      <c r="AE31" s="90">
        <v>0</v>
      </c>
      <c r="AF31" s="90">
        <v>0</v>
      </c>
      <c r="AG31" s="90">
        <v>0</v>
      </c>
      <c r="AH31" s="90">
        <v>0</v>
      </c>
      <c r="AI31" s="90">
        <v>0</v>
      </c>
      <c r="AJ31" s="90">
        <v>0</v>
      </c>
      <c r="AK31" s="90">
        <v>1</v>
      </c>
      <c r="AL31" s="90">
        <v>0</v>
      </c>
      <c r="AM31" s="90">
        <v>1</v>
      </c>
      <c r="AN31" s="90">
        <v>1</v>
      </c>
      <c r="AO31" s="90">
        <v>2</v>
      </c>
      <c r="AP31" s="90">
        <v>1</v>
      </c>
    </row>
    <row r="32" spans="1:42" ht="20.399999999999999">
      <c r="A32" s="95" t="s">
        <v>182</v>
      </c>
      <c r="B32" s="96" t="s">
        <v>195</v>
      </c>
      <c r="C32" s="90">
        <v>1</v>
      </c>
      <c r="D32" s="90">
        <v>0</v>
      </c>
      <c r="E32" s="90">
        <v>2</v>
      </c>
      <c r="F32" s="90">
        <v>0</v>
      </c>
      <c r="G32" s="90">
        <v>0</v>
      </c>
      <c r="H32" s="90">
        <v>1</v>
      </c>
      <c r="I32" s="90">
        <v>0</v>
      </c>
      <c r="J32" s="90">
        <v>0</v>
      </c>
      <c r="K32" s="90">
        <v>0</v>
      </c>
      <c r="L32" s="90">
        <v>0</v>
      </c>
      <c r="M32" s="90">
        <v>0</v>
      </c>
      <c r="N32" s="90">
        <v>0</v>
      </c>
      <c r="O32" s="90">
        <v>0</v>
      </c>
      <c r="P32" s="90">
        <v>0</v>
      </c>
      <c r="Q32" s="90">
        <v>0</v>
      </c>
      <c r="R32" s="90">
        <v>0</v>
      </c>
      <c r="S32" s="90">
        <v>2</v>
      </c>
      <c r="T32" s="90">
        <v>1</v>
      </c>
      <c r="U32" s="90">
        <v>1</v>
      </c>
      <c r="V32" s="90">
        <v>0</v>
      </c>
      <c r="W32" s="90">
        <v>0</v>
      </c>
      <c r="X32" s="90">
        <v>0</v>
      </c>
      <c r="Y32" s="90">
        <v>0</v>
      </c>
      <c r="Z32" s="90">
        <v>0</v>
      </c>
      <c r="AA32" s="90">
        <v>1</v>
      </c>
      <c r="AB32" s="90">
        <v>1</v>
      </c>
      <c r="AC32" s="90">
        <v>0</v>
      </c>
      <c r="AD32" s="90">
        <v>0</v>
      </c>
      <c r="AE32" s="90">
        <v>0</v>
      </c>
      <c r="AF32" s="90">
        <v>0</v>
      </c>
      <c r="AG32" s="90">
        <v>0</v>
      </c>
      <c r="AH32" s="90">
        <v>1</v>
      </c>
      <c r="AI32" s="90">
        <v>1</v>
      </c>
      <c r="AJ32" s="90">
        <v>1</v>
      </c>
      <c r="AK32" s="90">
        <v>2</v>
      </c>
      <c r="AL32" s="90">
        <v>1</v>
      </c>
      <c r="AM32" s="90">
        <v>0</v>
      </c>
      <c r="AN32" s="90">
        <v>1</v>
      </c>
      <c r="AO32" s="90">
        <v>0</v>
      </c>
      <c r="AP32" s="90">
        <v>1</v>
      </c>
    </row>
    <row r="33" spans="1:42" ht="20.399999999999999">
      <c r="A33" s="95" t="s">
        <v>183</v>
      </c>
      <c r="B33" s="96" t="s">
        <v>196</v>
      </c>
      <c r="C33" s="90">
        <v>2</v>
      </c>
      <c r="D33" s="90">
        <v>2</v>
      </c>
      <c r="E33" s="90">
        <v>0</v>
      </c>
      <c r="F33" s="90">
        <v>1</v>
      </c>
      <c r="G33" s="90">
        <v>0</v>
      </c>
      <c r="H33" s="90">
        <v>2</v>
      </c>
      <c r="I33" s="90">
        <v>1</v>
      </c>
      <c r="J33" s="90">
        <v>1</v>
      </c>
      <c r="K33" s="90">
        <v>1</v>
      </c>
      <c r="L33" s="90">
        <v>2</v>
      </c>
      <c r="M33" s="90">
        <v>1</v>
      </c>
      <c r="N33" s="90">
        <v>1</v>
      </c>
      <c r="O33" s="90">
        <v>1</v>
      </c>
      <c r="P33" s="90">
        <v>0</v>
      </c>
      <c r="Q33" s="90">
        <v>0</v>
      </c>
      <c r="R33" s="90">
        <v>1</v>
      </c>
      <c r="S33" s="90">
        <v>0</v>
      </c>
      <c r="T33" s="90">
        <v>0</v>
      </c>
      <c r="U33" s="90">
        <v>0</v>
      </c>
      <c r="V33" s="90">
        <v>2</v>
      </c>
      <c r="W33" s="90">
        <v>1</v>
      </c>
      <c r="X33" s="90">
        <v>1</v>
      </c>
      <c r="Y33" s="90">
        <v>0</v>
      </c>
      <c r="Z33" s="90">
        <v>2</v>
      </c>
      <c r="AA33" s="90">
        <v>0</v>
      </c>
      <c r="AB33" s="90">
        <v>0</v>
      </c>
      <c r="AC33" s="90">
        <v>1</v>
      </c>
      <c r="AD33" s="90">
        <v>0</v>
      </c>
      <c r="AE33" s="90">
        <v>0</v>
      </c>
      <c r="AF33" s="90">
        <v>2</v>
      </c>
      <c r="AG33" s="90">
        <v>0</v>
      </c>
      <c r="AH33" s="90">
        <v>0</v>
      </c>
      <c r="AI33" s="90">
        <v>0</v>
      </c>
      <c r="AJ33" s="90">
        <v>0</v>
      </c>
      <c r="AK33" s="90">
        <v>0</v>
      </c>
      <c r="AL33" s="90">
        <v>0</v>
      </c>
      <c r="AM33" s="90">
        <v>1</v>
      </c>
      <c r="AN33" s="90">
        <v>0</v>
      </c>
      <c r="AO33" s="90">
        <v>0</v>
      </c>
      <c r="AP33" s="90">
        <v>0</v>
      </c>
    </row>
    <row r="34" spans="1:42" ht="20.399999999999999">
      <c r="A34" s="95" t="s">
        <v>184</v>
      </c>
      <c r="B34" s="96" t="s">
        <v>197</v>
      </c>
      <c r="C34" s="90">
        <v>0</v>
      </c>
      <c r="D34" s="90">
        <v>0</v>
      </c>
      <c r="E34" s="90">
        <v>0</v>
      </c>
      <c r="F34" s="90">
        <v>0</v>
      </c>
      <c r="G34" s="90">
        <v>1</v>
      </c>
      <c r="H34" s="90">
        <v>0</v>
      </c>
      <c r="I34" s="90">
        <v>0</v>
      </c>
      <c r="J34" s="90">
        <v>0</v>
      </c>
      <c r="K34" s="90">
        <v>0</v>
      </c>
      <c r="L34" s="90">
        <v>0</v>
      </c>
      <c r="M34" s="90">
        <v>2</v>
      </c>
      <c r="N34" s="90">
        <v>0</v>
      </c>
      <c r="O34" s="90">
        <v>0</v>
      </c>
      <c r="P34" s="90">
        <v>0</v>
      </c>
      <c r="Q34" s="90">
        <v>0</v>
      </c>
      <c r="R34" s="90">
        <v>1</v>
      </c>
      <c r="S34" s="90">
        <v>0</v>
      </c>
      <c r="T34" s="90">
        <v>0</v>
      </c>
      <c r="U34" s="90">
        <v>1</v>
      </c>
      <c r="V34" s="90">
        <v>0</v>
      </c>
      <c r="W34" s="90">
        <v>0</v>
      </c>
      <c r="X34" s="90">
        <v>0</v>
      </c>
      <c r="Y34" s="90">
        <v>0</v>
      </c>
      <c r="Z34" s="90">
        <v>0</v>
      </c>
      <c r="AA34" s="90">
        <v>0</v>
      </c>
      <c r="AB34" s="90">
        <v>0</v>
      </c>
      <c r="AC34" s="90">
        <v>0</v>
      </c>
      <c r="AD34" s="90">
        <v>2</v>
      </c>
      <c r="AE34" s="90">
        <v>0</v>
      </c>
      <c r="AF34" s="90">
        <v>0</v>
      </c>
      <c r="AG34" s="90">
        <v>0</v>
      </c>
      <c r="AH34" s="90">
        <v>0</v>
      </c>
      <c r="AI34" s="90">
        <v>0</v>
      </c>
      <c r="AJ34" s="90">
        <v>0</v>
      </c>
      <c r="AK34" s="90">
        <v>0</v>
      </c>
      <c r="AL34" s="90">
        <v>0</v>
      </c>
      <c r="AM34" s="90">
        <v>0</v>
      </c>
      <c r="AN34" s="90">
        <v>1</v>
      </c>
      <c r="AO34" s="90">
        <v>0</v>
      </c>
      <c r="AP34" s="90">
        <v>1</v>
      </c>
    </row>
    <row r="35" spans="1:42" ht="20.399999999999999">
      <c r="A35" s="97" t="s">
        <v>185</v>
      </c>
      <c r="B35" s="96" t="s">
        <v>264</v>
      </c>
      <c r="C35" s="90">
        <v>0</v>
      </c>
      <c r="D35" s="90">
        <v>1</v>
      </c>
      <c r="E35" s="90">
        <v>0</v>
      </c>
      <c r="F35" s="90">
        <v>1</v>
      </c>
      <c r="G35" s="90">
        <v>0</v>
      </c>
      <c r="H35" s="90">
        <v>1</v>
      </c>
      <c r="I35" s="90">
        <v>1</v>
      </c>
      <c r="J35" s="90">
        <v>1</v>
      </c>
      <c r="K35" s="90">
        <v>0</v>
      </c>
      <c r="L35" s="90">
        <v>2</v>
      </c>
      <c r="M35" s="90">
        <v>0</v>
      </c>
      <c r="N35" s="90">
        <v>1</v>
      </c>
      <c r="O35" s="90">
        <v>2</v>
      </c>
      <c r="P35" s="90">
        <v>2</v>
      </c>
      <c r="Q35" s="90">
        <v>2</v>
      </c>
      <c r="R35" s="90">
        <v>1</v>
      </c>
      <c r="S35" s="90">
        <v>0</v>
      </c>
      <c r="T35" s="90">
        <v>0</v>
      </c>
      <c r="U35" s="90">
        <v>0</v>
      </c>
      <c r="V35" s="90">
        <v>0</v>
      </c>
      <c r="W35" s="90">
        <v>2</v>
      </c>
      <c r="X35" s="90">
        <v>2</v>
      </c>
      <c r="Y35" s="90">
        <v>2</v>
      </c>
      <c r="Z35" s="90">
        <v>1</v>
      </c>
      <c r="AA35" s="90">
        <v>1</v>
      </c>
      <c r="AB35" s="90">
        <v>0</v>
      </c>
      <c r="AC35" s="90">
        <v>0</v>
      </c>
      <c r="AD35" s="90">
        <v>0</v>
      </c>
      <c r="AE35" s="90">
        <v>1</v>
      </c>
      <c r="AF35" s="90">
        <v>1</v>
      </c>
      <c r="AG35" s="90">
        <v>2</v>
      </c>
      <c r="AH35" s="90">
        <v>2</v>
      </c>
      <c r="AI35" s="90">
        <v>2</v>
      </c>
      <c r="AJ35" s="90">
        <v>2</v>
      </c>
      <c r="AK35" s="90">
        <v>1</v>
      </c>
      <c r="AL35" s="90">
        <v>1</v>
      </c>
      <c r="AM35" s="90">
        <v>2</v>
      </c>
      <c r="AN35" s="90">
        <v>1</v>
      </c>
      <c r="AO35" s="90">
        <v>0</v>
      </c>
      <c r="AP35" s="90">
        <v>1</v>
      </c>
    </row>
    <row r="36" spans="1:42" ht="20.399999999999999">
      <c r="A36" s="95" t="s">
        <v>186</v>
      </c>
      <c r="B36" s="96" t="s">
        <v>199</v>
      </c>
      <c r="C36" s="90">
        <v>0</v>
      </c>
      <c r="D36" s="90">
        <v>1</v>
      </c>
      <c r="E36" s="90">
        <v>0</v>
      </c>
      <c r="F36" s="90">
        <v>1</v>
      </c>
      <c r="G36" s="90">
        <v>0</v>
      </c>
      <c r="H36" s="90">
        <v>0</v>
      </c>
      <c r="I36" s="90">
        <v>1</v>
      </c>
      <c r="J36" s="90">
        <v>2</v>
      </c>
      <c r="K36" s="90">
        <v>2</v>
      </c>
      <c r="L36" s="90">
        <v>1</v>
      </c>
      <c r="M36" s="90">
        <v>0</v>
      </c>
      <c r="N36" s="90">
        <v>0</v>
      </c>
      <c r="O36" s="90">
        <v>2</v>
      </c>
      <c r="P36" s="90">
        <v>0</v>
      </c>
      <c r="Q36" s="90">
        <v>1</v>
      </c>
      <c r="R36" s="90">
        <v>0</v>
      </c>
      <c r="S36" s="90">
        <v>0</v>
      </c>
      <c r="T36" s="90">
        <v>0</v>
      </c>
      <c r="U36" s="90">
        <v>0</v>
      </c>
      <c r="V36" s="90">
        <v>1</v>
      </c>
      <c r="W36" s="90">
        <v>2</v>
      </c>
      <c r="X36" s="90">
        <v>2</v>
      </c>
      <c r="Y36" s="90">
        <v>0</v>
      </c>
      <c r="Z36" s="90">
        <v>1</v>
      </c>
      <c r="AA36" s="90">
        <v>2</v>
      </c>
      <c r="AB36" s="90">
        <v>2</v>
      </c>
      <c r="AC36" s="90">
        <v>1</v>
      </c>
      <c r="AD36" s="90">
        <v>0</v>
      </c>
      <c r="AE36" s="90">
        <v>0</v>
      </c>
      <c r="AF36" s="90">
        <v>2</v>
      </c>
      <c r="AG36" s="90">
        <v>0</v>
      </c>
      <c r="AH36" s="90">
        <v>0</v>
      </c>
      <c r="AI36" s="90">
        <v>0</v>
      </c>
      <c r="AJ36" s="90">
        <v>0</v>
      </c>
      <c r="AK36" s="90">
        <v>0</v>
      </c>
      <c r="AL36" s="90">
        <v>0</v>
      </c>
      <c r="AM36" s="90">
        <v>0</v>
      </c>
      <c r="AN36" s="90">
        <v>0</v>
      </c>
      <c r="AO36" s="90">
        <v>0</v>
      </c>
      <c r="AP36" s="90">
        <v>0</v>
      </c>
    </row>
    <row r="37" spans="1:42" ht="20.399999999999999">
      <c r="A37" s="95" t="s">
        <v>187</v>
      </c>
      <c r="B37" s="96" t="s">
        <v>200</v>
      </c>
      <c r="C37" s="90">
        <v>0</v>
      </c>
      <c r="D37" s="90">
        <v>0</v>
      </c>
      <c r="E37" s="90">
        <v>2</v>
      </c>
      <c r="F37" s="90">
        <v>0</v>
      </c>
      <c r="G37" s="90">
        <v>0</v>
      </c>
      <c r="H37" s="90">
        <v>1</v>
      </c>
      <c r="I37" s="90">
        <v>0</v>
      </c>
      <c r="J37" s="90">
        <v>1</v>
      </c>
      <c r="K37" s="90">
        <v>0</v>
      </c>
      <c r="L37" s="90">
        <v>0</v>
      </c>
      <c r="M37" s="90">
        <v>0</v>
      </c>
      <c r="N37" s="90">
        <v>0</v>
      </c>
      <c r="O37" s="90">
        <v>0</v>
      </c>
      <c r="P37" s="90">
        <v>0</v>
      </c>
      <c r="Q37" s="90">
        <v>0</v>
      </c>
      <c r="R37" s="90">
        <v>0</v>
      </c>
      <c r="S37" s="90">
        <v>2</v>
      </c>
      <c r="T37" s="90">
        <v>2</v>
      </c>
      <c r="U37" s="90">
        <v>1</v>
      </c>
      <c r="V37" s="90">
        <v>0</v>
      </c>
      <c r="W37" s="90">
        <v>0</v>
      </c>
      <c r="X37" s="90">
        <v>0</v>
      </c>
      <c r="Y37" s="90">
        <v>1</v>
      </c>
      <c r="Z37" s="90">
        <v>0</v>
      </c>
      <c r="AA37" s="90">
        <v>0</v>
      </c>
      <c r="AB37" s="90">
        <v>0</v>
      </c>
      <c r="AC37" s="90">
        <v>0</v>
      </c>
      <c r="AD37" s="90">
        <v>0</v>
      </c>
      <c r="AE37" s="90">
        <v>0</v>
      </c>
      <c r="AF37" s="90">
        <v>0</v>
      </c>
      <c r="AG37" s="90">
        <v>0</v>
      </c>
      <c r="AH37" s="90">
        <v>1</v>
      </c>
      <c r="AI37" s="90">
        <v>1</v>
      </c>
      <c r="AJ37" s="90">
        <v>1</v>
      </c>
      <c r="AK37" s="90">
        <v>2</v>
      </c>
      <c r="AL37" s="90">
        <v>1</v>
      </c>
      <c r="AM37" s="90">
        <v>0</v>
      </c>
      <c r="AN37" s="90">
        <v>1</v>
      </c>
      <c r="AO37" s="90">
        <v>0</v>
      </c>
      <c r="AP37" s="90">
        <v>1</v>
      </c>
    </row>
    <row r="38" spans="1:42" ht="30.6">
      <c r="A38" s="95" t="s">
        <v>188</v>
      </c>
      <c r="B38" s="96" t="s">
        <v>201</v>
      </c>
      <c r="C38" s="90">
        <v>1</v>
      </c>
      <c r="D38" s="90">
        <v>1</v>
      </c>
      <c r="E38" s="90">
        <v>0</v>
      </c>
      <c r="F38" s="90">
        <v>1</v>
      </c>
      <c r="G38" s="90">
        <v>0</v>
      </c>
      <c r="H38" s="90">
        <v>1</v>
      </c>
      <c r="I38" s="90">
        <v>2</v>
      </c>
      <c r="J38" s="90">
        <v>2</v>
      </c>
      <c r="K38" s="90">
        <v>1</v>
      </c>
      <c r="L38" s="90">
        <v>1</v>
      </c>
      <c r="M38" s="90">
        <v>0</v>
      </c>
      <c r="N38" s="90">
        <v>0</v>
      </c>
      <c r="O38" s="90">
        <v>1</v>
      </c>
      <c r="P38" s="90">
        <v>1</v>
      </c>
      <c r="Q38" s="90">
        <v>0</v>
      </c>
      <c r="R38" s="90">
        <v>0</v>
      </c>
      <c r="S38" s="90">
        <v>0</v>
      </c>
      <c r="T38" s="90">
        <v>0</v>
      </c>
      <c r="U38" s="90">
        <v>0</v>
      </c>
      <c r="V38" s="90">
        <v>1</v>
      </c>
      <c r="W38" s="90">
        <v>1</v>
      </c>
      <c r="X38" s="90">
        <v>1</v>
      </c>
      <c r="Y38" s="90">
        <v>0</v>
      </c>
      <c r="Z38" s="90">
        <v>2</v>
      </c>
      <c r="AA38" s="90">
        <v>1</v>
      </c>
      <c r="AB38" s="90">
        <v>0</v>
      </c>
      <c r="AC38" s="90">
        <v>1</v>
      </c>
      <c r="AD38" s="90">
        <v>0</v>
      </c>
      <c r="AE38" s="90">
        <v>0</v>
      </c>
      <c r="AF38" s="90">
        <v>0</v>
      </c>
      <c r="AG38" s="90">
        <v>1</v>
      </c>
      <c r="AH38" s="90">
        <v>0</v>
      </c>
      <c r="AI38" s="90">
        <v>0</v>
      </c>
      <c r="AJ38" s="90">
        <v>0</v>
      </c>
      <c r="AK38" s="90">
        <v>0</v>
      </c>
      <c r="AL38" s="90">
        <v>2</v>
      </c>
      <c r="AM38" s="90">
        <v>0</v>
      </c>
      <c r="AN38" s="90">
        <v>0</v>
      </c>
      <c r="AO38" s="90">
        <v>0</v>
      </c>
      <c r="AP38" s="90">
        <v>0</v>
      </c>
    </row>
    <row r="39" spans="1:42" ht="30.6">
      <c r="A39" s="95" t="s">
        <v>189</v>
      </c>
      <c r="B39" s="96" t="s">
        <v>202</v>
      </c>
      <c r="C39" s="90">
        <v>0</v>
      </c>
      <c r="D39" s="90">
        <v>0</v>
      </c>
      <c r="E39" s="90">
        <v>0</v>
      </c>
      <c r="F39" s="90">
        <v>2</v>
      </c>
      <c r="G39" s="90">
        <v>0</v>
      </c>
      <c r="H39" s="90">
        <v>1</v>
      </c>
      <c r="I39" s="90">
        <v>0</v>
      </c>
      <c r="J39" s="90">
        <v>0</v>
      </c>
      <c r="K39" s="90">
        <v>0</v>
      </c>
      <c r="L39" s="90">
        <v>1</v>
      </c>
      <c r="M39" s="90">
        <v>2</v>
      </c>
      <c r="N39" s="90">
        <v>1</v>
      </c>
      <c r="O39" s="90">
        <v>1</v>
      </c>
      <c r="P39" s="90">
        <v>0</v>
      </c>
      <c r="Q39" s="90">
        <v>1</v>
      </c>
      <c r="R39" s="90">
        <v>2</v>
      </c>
      <c r="S39" s="90">
        <v>0</v>
      </c>
      <c r="T39" s="90">
        <v>0</v>
      </c>
      <c r="U39" s="90">
        <v>0</v>
      </c>
      <c r="V39" s="90">
        <v>2</v>
      </c>
      <c r="W39" s="90">
        <v>2</v>
      </c>
      <c r="X39" s="90">
        <v>2</v>
      </c>
      <c r="Y39" s="90">
        <v>1</v>
      </c>
      <c r="Z39" s="90">
        <v>2</v>
      </c>
      <c r="AA39" s="90">
        <v>0</v>
      </c>
      <c r="AB39" s="90">
        <v>1</v>
      </c>
      <c r="AC39" s="90">
        <v>1</v>
      </c>
      <c r="AD39" s="90">
        <v>0</v>
      </c>
      <c r="AE39" s="90">
        <v>0</v>
      </c>
      <c r="AF39" s="90">
        <v>2</v>
      </c>
      <c r="AG39" s="90">
        <v>0</v>
      </c>
      <c r="AH39" s="90">
        <v>0</v>
      </c>
      <c r="AI39" s="90">
        <v>0</v>
      </c>
      <c r="AJ39" s="90">
        <v>0</v>
      </c>
      <c r="AK39" s="90">
        <v>0</v>
      </c>
      <c r="AL39" s="90">
        <v>0</v>
      </c>
      <c r="AM39" s="90">
        <v>1</v>
      </c>
      <c r="AN39" s="90">
        <v>1</v>
      </c>
      <c r="AO39" s="90">
        <v>0</v>
      </c>
      <c r="AP39" s="90">
        <v>0</v>
      </c>
    </row>
    <row r="40" spans="1:42">
      <c r="A40" s="95" t="s">
        <v>190</v>
      </c>
      <c r="B40" s="96" t="s">
        <v>203</v>
      </c>
      <c r="C40" s="90">
        <v>0</v>
      </c>
      <c r="D40" s="90">
        <v>0</v>
      </c>
      <c r="E40" s="90">
        <v>0</v>
      </c>
      <c r="F40" s="90">
        <v>0</v>
      </c>
      <c r="G40" s="90">
        <v>2</v>
      </c>
      <c r="H40" s="90">
        <v>1</v>
      </c>
      <c r="I40" s="90">
        <v>0</v>
      </c>
      <c r="J40" s="90">
        <v>0</v>
      </c>
      <c r="K40" s="90">
        <v>0</v>
      </c>
      <c r="L40" s="90">
        <v>0</v>
      </c>
      <c r="M40" s="90">
        <v>1</v>
      </c>
      <c r="N40" s="90">
        <v>0</v>
      </c>
      <c r="O40" s="90">
        <v>0</v>
      </c>
      <c r="P40" s="90">
        <v>0</v>
      </c>
      <c r="Q40" s="90">
        <v>0</v>
      </c>
      <c r="R40" s="90">
        <v>2</v>
      </c>
      <c r="S40" s="90">
        <v>0</v>
      </c>
      <c r="T40" s="90">
        <v>0</v>
      </c>
      <c r="U40" s="90">
        <v>2</v>
      </c>
      <c r="V40" s="90">
        <v>0</v>
      </c>
      <c r="W40" s="90">
        <v>0</v>
      </c>
      <c r="X40" s="90">
        <v>0</v>
      </c>
      <c r="Y40" s="90">
        <v>0</v>
      </c>
      <c r="Z40" s="90">
        <v>0</v>
      </c>
      <c r="AA40" s="90">
        <v>0</v>
      </c>
      <c r="AB40" s="90">
        <v>0</v>
      </c>
      <c r="AC40" s="90">
        <v>0</v>
      </c>
      <c r="AD40" s="90">
        <v>1</v>
      </c>
      <c r="AE40" s="90">
        <v>0</v>
      </c>
      <c r="AF40" s="90">
        <v>0</v>
      </c>
      <c r="AG40" s="90">
        <v>0</v>
      </c>
      <c r="AH40" s="90">
        <v>0</v>
      </c>
      <c r="AI40" s="90">
        <v>0</v>
      </c>
      <c r="AJ40" s="90">
        <v>0</v>
      </c>
      <c r="AK40" s="90">
        <v>0</v>
      </c>
      <c r="AL40" s="90">
        <v>0</v>
      </c>
      <c r="AM40" s="90">
        <v>2</v>
      </c>
      <c r="AN40" s="90">
        <v>1</v>
      </c>
      <c r="AO40" s="90">
        <v>0</v>
      </c>
      <c r="AP40" s="90">
        <v>1</v>
      </c>
    </row>
    <row r="41" spans="1:42">
      <c r="A41" s="95" t="s">
        <v>191</v>
      </c>
      <c r="B41" s="96" t="s">
        <v>204</v>
      </c>
      <c r="C41" s="90">
        <v>1</v>
      </c>
      <c r="D41" s="90">
        <v>0</v>
      </c>
      <c r="E41" s="90">
        <v>1</v>
      </c>
      <c r="F41" s="90">
        <v>0</v>
      </c>
      <c r="G41" s="90">
        <v>1</v>
      </c>
      <c r="H41" s="90">
        <v>2</v>
      </c>
      <c r="I41" s="90">
        <v>0</v>
      </c>
      <c r="J41" s="90">
        <v>0</v>
      </c>
      <c r="K41" s="90">
        <v>0</v>
      </c>
      <c r="L41" s="90">
        <v>0</v>
      </c>
      <c r="M41" s="90">
        <v>0</v>
      </c>
      <c r="N41" s="90">
        <v>0</v>
      </c>
      <c r="O41" s="90">
        <v>0</v>
      </c>
      <c r="P41" s="90">
        <v>0</v>
      </c>
      <c r="Q41" s="90">
        <v>0</v>
      </c>
      <c r="R41" s="90">
        <v>0</v>
      </c>
      <c r="S41" s="90">
        <v>0</v>
      </c>
      <c r="T41" s="90">
        <v>0</v>
      </c>
      <c r="U41" s="90">
        <v>0</v>
      </c>
      <c r="V41" s="90">
        <v>0</v>
      </c>
      <c r="W41" s="90">
        <v>0</v>
      </c>
      <c r="X41" s="90">
        <v>0</v>
      </c>
      <c r="Y41" s="90">
        <v>0</v>
      </c>
      <c r="Z41" s="90">
        <v>0</v>
      </c>
      <c r="AA41" s="90">
        <v>0</v>
      </c>
      <c r="AB41" s="90">
        <v>0</v>
      </c>
      <c r="AC41" s="90">
        <v>0</v>
      </c>
      <c r="AD41" s="90">
        <v>0</v>
      </c>
      <c r="AE41" s="90">
        <v>0</v>
      </c>
      <c r="AF41" s="90">
        <v>0</v>
      </c>
      <c r="AG41" s="90">
        <v>0</v>
      </c>
      <c r="AH41" s="90">
        <v>0</v>
      </c>
      <c r="AI41" s="90">
        <v>0</v>
      </c>
      <c r="AJ41" s="90">
        <v>0</v>
      </c>
      <c r="AK41" s="90">
        <v>1</v>
      </c>
      <c r="AL41" s="90">
        <v>1</v>
      </c>
      <c r="AM41" s="90">
        <v>1</v>
      </c>
      <c r="AN41" s="90">
        <v>2</v>
      </c>
      <c r="AO41" s="90">
        <v>1</v>
      </c>
      <c r="AP41" s="90">
        <v>2</v>
      </c>
    </row>
    <row r="42" spans="1:42" ht="30.6">
      <c r="A42" s="95" t="s">
        <v>192</v>
      </c>
      <c r="B42" s="96" t="s">
        <v>205</v>
      </c>
      <c r="C42" s="90">
        <v>0</v>
      </c>
      <c r="D42" s="90">
        <v>0</v>
      </c>
      <c r="E42" s="90">
        <v>0</v>
      </c>
      <c r="F42" s="90">
        <v>0</v>
      </c>
      <c r="G42" s="90">
        <v>0</v>
      </c>
      <c r="H42" s="90">
        <v>0</v>
      </c>
      <c r="I42" s="90">
        <v>1</v>
      </c>
      <c r="J42" s="90">
        <v>0</v>
      </c>
      <c r="K42" s="90">
        <v>1</v>
      </c>
      <c r="L42" s="90">
        <v>0</v>
      </c>
      <c r="M42" s="90">
        <v>0</v>
      </c>
      <c r="N42" s="90">
        <v>2</v>
      </c>
      <c r="O42" s="90">
        <v>2</v>
      </c>
      <c r="P42" s="90">
        <v>0</v>
      </c>
      <c r="Q42" s="90">
        <v>0</v>
      </c>
      <c r="R42" s="90">
        <v>0</v>
      </c>
      <c r="S42" s="90">
        <v>0</v>
      </c>
      <c r="T42" s="90">
        <v>0</v>
      </c>
      <c r="U42" s="90">
        <v>0</v>
      </c>
      <c r="V42" s="90">
        <v>0</v>
      </c>
      <c r="W42" s="90">
        <v>1</v>
      </c>
      <c r="X42" s="90">
        <v>0</v>
      </c>
      <c r="Y42" s="90">
        <v>0</v>
      </c>
      <c r="Z42" s="90">
        <v>1</v>
      </c>
      <c r="AA42" s="90">
        <v>0</v>
      </c>
      <c r="AB42" s="90">
        <v>0</v>
      </c>
      <c r="AC42" s="90">
        <v>2</v>
      </c>
      <c r="AD42" s="90">
        <v>0</v>
      </c>
      <c r="AE42" s="90">
        <v>0</v>
      </c>
      <c r="AF42" s="90">
        <v>0</v>
      </c>
      <c r="AG42" s="90">
        <v>0</v>
      </c>
      <c r="AH42" s="90">
        <v>0</v>
      </c>
      <c r="AI42" s="90">
        <v>0</v>
      </c>
      <c r="AJ42" s="90">
        <v>0</v>
      </c>
      <c r="AK42" s="90">
        <v>0</v>
      </c>
      <c r="AL42" s="90">
        <v>0</v>
      </c>
      <c r="AM42" s="90">
        <v>0</v>
      </c>
      <c r="AN42" s="90">
        <v>0</v>
      </c>
      <c r="AO42" s="90">
        <v>0</v>
      </c>
      <c r="AP42" s="90">
        <v>0</v>
      </c>
    </row>
    <row r="43" spans="1:42" ht="20.399999999999999">
      <c r="A43" s="95" t="s">
        <v>193</v>
      </c>
      <c r="B43" s="96" t="s">
        <v>206</v>
      </c>
      <c r="C43" s="90">
        <v>0</v>
      </c>
      <c r="D43" s="90">
        <v>1</v>
      </c>
      <c r="E43" s="90">
        <v>0</v>
      </c>
      <c r="F43" s="90">
        <v>0</v>
      </c>
      <c r="G43" s="90">
        <v>0</v>
      </c>
      <c r="H43" s="90">
        <v>0</v>
      </c>
      <c r="I43" s="90">
        <v>1</v>
      </c>
      <c r="J43" s="90">
        <v>0</v>
      </c>
      <c r="K43" s="90">
        <v>2</v>
      </c>
      <c r="L43" s="90">
        <v>0</v>
      </c>
      <c r="M43" s="90">
        <v>0</v>
      </c>
      <c r="N43" s="90">
        <v>2</v>
      </c>
      <c r="O43" s="90">
        <v>2</v>
      </c>
      <c r="P43" s="90">
        <v>0</v>
      </c>
      <c r="Q43" s="90">
        <v>0</v>
      </c>
      <c r="R43" s="90">
        <v>0</v>
      </c>
      <c r="S43" s="90">
        <v>0</v>
      </c>
      <c r="T43" s="90">
        <v>0</v>
      </c>
      <c r="U43" s="90">
        <v>0</v>
      </c>
      <c r="V43" s="90">
        <v>0</v>
      </c>
      <c r="W43" s="90">
        <v>0</v>
      </c>
      <c r="X43" s="90">
        <v>0</v>
      </c>
      <c r="Y43" s="90">
        <v>0</v>
      </c>
      <c r="Z43" s="90">
        <v>0</v>
      </c>
      <c r="AA43" s="90">
        <v>0</v>
      </c>
      <c r="AB43" s="90">
        <v>0</v>
      </c>
      <c r="AC43" s="90">
        <v>2</v>
      </c>
      <c r="AD43" s="90">
        <v>0</v>
      </c>
      <c r="AE43" s="90">
        <v>0</v>
      </c>
      <c r="AF43" s="90">
        <v>0</v>
      </c>
      <c r="AG43" s="90">
        <v>0</v>
      </c>
      <c r="AH43" s="90">
        <v>0</v>
      </c>
      <c r="AI43" s="90">
        <v>0</v>
      </c>
      <c r="AJ43" s="90">
        <v>0</v>
      </c>
      <c r="AK43" s="90">
        <v>0</v>
      </c>
      <c r="AL43" s="90">
        <v>0</v>
      </c>
      <c r="AM43" s="90">
        <v>0</v>
      </c>
      <c r="AN43" s="90">
        <v>0</v>
      </c>
      <c r="AO43" s="90">
        <v>0</v>
      </c>
      <c r="AP43" s="90">
        <v>0</v>
      </c>
    </row>
    <row r="46" spans="1:42">
      <c r="C46" s="93" t="s">
        <v>97</v>
      </c>
      <c r="D46" s="93" t="s">
        <v>98</v>
      </c>
      <c r="E46" s="93" t="s">
        <v>99</v>
      </c>
      <c r="F46" s="93" t="s">
        <v>100</v>
      </c>
      <c r="G46" s="93" t="s">
        <v>101</v>
      </c>
      <c r="H46" s="93" t="s">
        <v>102</v>
      </c>
      <c r="I46" s="93" t="s">
        <v>103</v>
      </c>
      <c r="J46" s="93" t="s">
        <v>104</v>
      </c>
      <c r="K46" s="93" t="s">
        <v>105</v>
      </c>
      <c r="L46" s="93" t="s">
        <v>106</v>
      </c>
      <c r="M46" s="93" t="s">
        <v>107</v>
      </c>
      <c r="N46" s="93" t="s">
        <v>108</v>
      </c>
      <c r="O46" s="93" t="s">
        <v>109</v>
      </c>
      <c r="P46" s="93" t="s">
        <v>110</v>
      </c>
      <c r="Q46" s="93" t="s">
        <v>111</v>
      </c>
      <c r="R46" s="93" t="s">
        <v>112</v>
      </c>
      <c r="S46" s="93" t="s">
        <v>113</v>
      </c>
      <c r="T46" s="93" t="s">
        <v>114</v>
      </c>
      <c r="U46" s="93" t="s">
        <v>115</v>
      </c>
      <c r="V46" s="93" t="s">
        <v>116</v>
      </c>
      <c r="W46" s="93" t="s">
        <v>117</v>
      </c>
      <c r="X46" s="93" t="s">
        <v>118</v>
      </c>
      <c r="Y46" s="93" t="s">
        <v>119</v>
      </c>
      <c r="Z46" s="93" t="s">
        <v>120</v>
      </c>
      <c r="AA46" s="93" t="s">
        <v>121</v>
      </c>
      <c r="AB46" s="93" t="s">
        <v>122</v>
      </c>
      <c r="AC46" s="93" t="s">
        <v>123</v>
      </c>
      <c r="AD46" s="93" t="s">
        <v>124</v>
      </c>
      <c r="AE46" s="93" t="s">
        <v>125</v>
      </c>
      <c r="AF46" s="93" t="s">
        <v>126</v>
      </c>
      <c r="AG46" s="93" t="s">
        <v>127</v>
      </c>
      <c r="AH46" s="93" t="s">
        <v>128</v>
      </c>
      <c r="AI46" s="93" t="s">
        <v>129</v>
      </c>
      <c r="AJ46" s="93" t="s">
        <v>130</v>
      </c>
      <c r="AK46" s="93" t="s">
        <v>131</v>
      </c>
      <c r="AL46" s="93" t="s">
        <v>132</v>
      </c>
      <c r="AM46" s="93" t="s">
        <v>133</v>
      </c>
      <c r="AN46" s="93" t="s">
        <v>134</v>
      </c>
      <c r="AO46" s="93" t="s">
        <v>135</v>
      </c>
      <c r="AP46" s="93" t="s">
        <v>136</v>
      </c>
    </row>
    <row r="47" spans="1:42" ht="51">
      <c r="C47" s="94" t="s">
        <v>224</v>
      </c>
      <c r="D47" s="94" t="s">
        <v>225</v>
      </c>
      <c r="E47" s="94" t="s">
        <v>226</v>
      </c>
      <c r="F47" s="94" t="s">
        <v>227</v>
      </c>
      <c r="G47" s="94" t="s">
        <v>228</v>
      </c>
      <c r="H47" s="94" t="s">
        <v>229</v>
      </c>
      <c r="I47" s="94" t="s">
        <v>230</v>
      </c>
      <c r="J47" s="94" t="s">
        <v>231</v>
      </c>
      <c r="K47" s="94" t="s">
        <v>232</v>
      </c>
      <c r="L47" s="94" t="s">
        <v>233</v>
      </c>
      <c r="M47" s="94" t="s">
        <v>234</v>
      </c>
      <c r="N47" s="94" t="s">
        <v>235</v>
      </c>
      <c r="O47" s="94" t="s">
        <v>236</v>
      </c>
      <c r="P47" s="94" t="s">
        <v>237</v>
      </c>
      <c r="Q47" s="94" t="s">
        <v>238</v>
      </c>
      <c r="R47" s="94" t="s">
        <v>239</v>
      </c>
      <c r="S47" s="94" t="s">
        <v>240</v>
      </c>
      <c r="T47" s="94" t="s">
        <v>241</v>
      </c>
      <c r="U47" s="94" t="s">
        <v>242</v>
      </c>
      <c r="V47" s="94" t="s">
        <v>243</v>
      </c>
      <c r="W47" s="94" t="s">
        <v>244</v>
      </c>
      <c r="X47" s="94" t="s">
        <v>245</v>
      </c>
      <c r="Y47" s="94" t="s">
        <v>246</v>
      </c>
      <c r="Z47" s="94" t="s">
        <v>247</v>
      </c>
      <c r="AA47" s="94" t="s">
        <v>248</v>
      </c>
      <c r="AB47" s="94" t="s">
        <v>249</v>
      </c>
      <c r="AC47" s="94" t="s">
        <v>250</v>
      </c>
      <c r="AD47" s="94" t="s">
        <v>251</v>
      </c>
      <c r="AE47" s="94" t="s">
        <v>252</v>
      </c>
      <c r="AF47" s="94" t="s">
        <v>253</v>
      </c>
      <c r="AG47" s="94" t="s">
        <v>254</v>
      </c>
      <c r="AH47" s="94" t="s">
        <v>255</v>
      </c>
      <c r="AI47" s="94" t="s">
        <v>256</v>
      </c>
      <c r="AJ47" s="94" t="s">
        <v>257</v>
      </c>
      <c r="AK47" s="94" t="s">
        <v>258</v>
      </c>
      <c r="AL47" s="94" t="s">
        <v>259</v>
      </c>
      <c r="AM47" s="94" t="s">
        <v>260</v>
      </c>
      <c r="AN47" s="94" t="s">
        <v>261</v>
      </c>
      <c r="AO47" s="94" t="s">
        <v>262</v>
      </c>
      <c r="AP47" s="94" t="s">
        <v>263</v>
      </c>
    </row>
    <row r="48" spans="1:42">
      <c r="C48" s="98">
        <f t="array" ref="C48:AP48">MMULT(C26:O26,C31:AP43)</f>
        <v>127</v>
      </c>
      <c r="D48" s="98">
        <v>153</v>
      </c>
      <c r="E48" s="98">
        <v>83</v>
      </c>
      <c r="F48" s="98">
        <v>173</v>
      </c>
      <c r="G48" s="98">
        <v>70</v>
      </c>
      <c r="H48" s="98">
        <v>231</v>
      </c>
      <c r="I48" s="98">
        <v>179</v>
      </c>
      <c r="J48" s="98">
        <v>186</v>
      </c>
      <c r="K48" s="98">
        <v>158</v>
      </c>
      <c r="L48" s="98">
        <v>192</v>
      </c>
      <c r="M48" s="98">
        <v>143</v>
      </c>
      <c r="N48" s="98">
        <v>143</v>
      </c>
      <c r="O48" s="98">
        <v>254</v>
      </c>
      <c r="P48" s="98">
        <v>89</v>
      </c>
      <c r="Q48" s="98">
        <v>107</v>
      </c>
      <c r="R48" s="98">
        <v>166</v>
      </c>
      <c r="S48" s="98">
        <v>54</v>
      </c>
      <c r="T48" s="98">
        <v>54</v>
      </c>
      <c r="U48" s="98">
        <v>94</v>
      </c>
      <c r="V48" s="98">
        <v>171</v>
      </c>
      <c r="W48" s="98">
        <v>236</v>
      </c>
      <c r="X48" s="98">
        <v>223</v>
      </c>
      <c r="Y48" s="98">
        <v>97</v>
      </c>
      <c r="Z48" s="98">
        <v>247</v>
      </c>
      <c r="AA48" s="98">
        <v>124</v>
      </c>
      <c r="AB48" s="98">
        <v>92</v>
      </c>
      <c r="AC48" s="98">
        <v>178</v>
      </c>
      <c r="AD48" s="98">
        <v>57</v>
      </c>
      <c r="AE48" s="98">
        <v>26</v>
      </c>
      <c r="AF48" s="98">
        <v>184</v>
      </c>
      <c r="AG48" s="98">
        <v>89</v>
      </c>
      <c r="AH48" s="98">
        <v>79</v>
      </c>
      <c r="AI48" s="98">
        <v>79</v>
      </c>
      <c r="AJ48" s="98">
        <v>79</v>
      </c>
      <c r="AK48" s="98">
        <v>109</v>
      </c>
      <c r="AL48" s="98">
        <v>143</v>
      </c>
      <c r="AM48" s="98">
        <v>170</v>
      </c>
      <c r="AN48" s="98">
        <v>166</v>
      </c>
      <c r="AO48" s="98">
        <v>42</v>
      </c>
      <c r="AP48" s="98">
        <v>135</v>
      </c>
    </row>
    <row r="49" spans="2:42">
      <c r="B49" s="99" t="s">
        <v>73</v>
      </c>
      <c r="C49" s="99">
        <v>99</v>
      </c>
      <c r="D49" s="99">
        <v>114</v>
      </c>
      <c r="E49" s="99">
        <v>63</v>
      </c>
      <c r="F49" s="99">
        <v>129</v>
      </c>
      <c r="G49" s="99">
        <v>63</v>
      </c>
      <c r="H49" s="99">
        <v>180</v>
      </c>
      <c r="I49" s="99">
        <v>132</v>
      </c>
      <c r="J49" s="99">
        <v>135</v>
      </c>
      <c r="K49" s="99">
        <v>120</v>
      </c>
      <c r="L49" s="99">
        <v>141</v>
      </c>
      <c r="M49" s="99">
        <v>117</v>
      </c>
      <c r="N49" s="99">
        <v>108</v>
      </c>
      <c r="O49" s="99">
        <v>189</v>
      </c>
      <c r="P49" s="99">
        <v>63</v>
      </c>
      <c r="Q49" s="99">
        <v>78</v>
      </c>
      <c r="R49" s="99">
        <v>132</v>
      </c>
      <c r="S49" s="99">
        <v>36</v>
      </c>
      <c r="T49" s="99">
        <v>39</v>
      </c>
      <c r="U49" s="99">
        <v>78</v>
      </c>
      <c r="V49" s="99">
        <v>129</v>
      </c>
      <c r="W49" s="99">
        <v>174</v>
      </c>
      <c r="X49" s="99">
        <v>165</v>
      </c>
      <c r="Y49" s="99">
        <v>69</v>
      </c>
      <c r="Z49" s="99">
        <v>183</v>
      </c>
      <c r="AA49" s="99">
        <v>90</v>
      </c>
      <c r="AB49" s="99">
        <v>69</v>
      </c>
      <c r="AC49" s="99">
        <v>135</v>
      </c>
      <c r="AD49" s="99">
        <v>51</v>
      </c>
      <c r="AE49" s="99">
        <v>18</v>
      </c>
      <c r="AF49" s="99">
        <v>138</v>
      </c>
      <c r="AG49" s="99">
        <v>63</v>
      </c>
      <c r="AH49" s="99">
        <v>54</v>
      </c>
      <c r="AI49" s="99">
        <v>54</v>
      </c>
      <c r="AJ49" s="99">
        <v>54</v>
      </c>
      <c r="AK49" s="99">
        <v>81</v>
      </c>
      <c r="AL49" s="99">
        <v>105</v>
      </c>
      <c r="AM49" s="99">
        <v>135</v>
      </c>
      <c r="AN49" s="99">
        <v>135</v>
      </c>
      <c r="AO49" s="99">
        <v>39</v>
      </c>
      <c r="AP49" s="99">
        <v>111</v>
      </c>
    </row>
    <row r="50" spans="2:42">
      <c r="B50" s="99" t="s">
        <v>265</v>
      </c>
      <c r="C50" s="99">
        <f>TRUNC(100*C48/C49)-100</f>
        <v>28</v>
      </c>
      <c r="D50" s="99">
        <f t="shared" ref="D50:AP50" si="0">TRUNC(100*D48/D49)-100</f>
        <v>34</v>
      </c>
      <c r="E50" s="99">
        <f t="shared" si="0"/>
        <v>31</v>
      </c>
      <c r="F50" s="99">
        <f t="shared" si="0"/>
        <v>34</v>
      </c>
      <c r="G50" s="99">
        <f t="shared" si="0"/>
        <v>11</v>
      </c>
      <c r="H50" s="99">
        <f t="shared" si="0"/>
        <v>28</v>
      </c>
      <c r="I50" s="99">
        <f t="shared" si="0"/>
        <v>35</v>
      </c>
      <c r="J50" s="99">
        <f t="shared" si="0"/>
        <v>37</v>
      </c>
      <c r="K50" s="99">
        <f t="shared" si="0"/>
        <v>31</v>
      </c>
      <c r="L50" s="99">
        <f t="shared" si="0"/>
        <v>36</v>
      </c>
      <c r="M50" s="99">
        <f t="shared" si="0"/>
        <v>22</v>
      </c>
      <c r="N50" s="99">
        <f t="shared" si="0"/>
        <v>32</v>
      </c>
      <c r="O50" s="99">
        <f t="shared" si="0"/>
        <v>34</v>
      </c>
      <c r="P50" s="99">
        <f t="shared" si="0"/>
        <v>41</v>
      </c>
      <c r="Q50" s="99">
        <f t="shared" si="0"/>
        <v>37</v>
      </c>
      <c r="R50" s="99">
        <f t="shared" si="0"/>
        <v>25</v>
      </c>
      <c r="S50" s="99">
        <f t="shared" si="0"/>
        <v>50</v>
      </c>
      <c r="T50" s="99">
        <f t="shared" si="0"/>
        <v>38</v>
      </c>
      <c r="U50" s="99">
        <f t="shared" si="0"/>
        <v>20</v>
      </c>
      <c r="V50" s="99">
        <f t="shared" si="0"/>
        <v>32</v>
      </c>
      <c r="W50" s="99">
        <f t="shared" si="0"/>
        <v>35</v>
      </c>
      <c r="X50" s="99">
        <f t="shared" si="0"/>
        <v>35</v>
      </c>
      <c r="Y50" s="99">
        <f t="shared" si="0"/>
        <v>40</v>
      </c>
      <c r="Z50" s="99">
        <f t="shared" si="0"/>
        <v>34</v>
      </c>
      <c r="AA50" s="99">
        <f t="shared" si="0"/>
        <v>37</v>
      </c>
      <c r="AB50" s="99">
        <f t="shared" si="0"/>
        <v>33</v>
      </c>
      <c r="AC50" s="99">
        <f t="shared" si="0"/>
        <v>31</v>
      </c>
      <c r="AD50" s="99">
        <f t="shared" si="0"/>
        <v>11</v>
      </c>
      <c r="AE50" s="99">
        <f t="shared" si="0"/>
        <v>44</v>
      </c>
      <c r="AF50" s="99">
        <f t="shared" si="0"/>
        <v>33</v>
      </c>
      <c r="AG50" s="99">
        <f t="shared" si="0"/>
        <v>41</v>
      </c>
      <c r="AH50" s="99">
        <f t="shared" si="0"/>
        <v>46</v>
      </c>
      <c r="AI50" s="99">
        <f t="shared" si="0"/>
        <v>46</v>
      </c>
      <c r="AJ50" s="99">
        <f t="shared" si="0"/>
        <v>46</v>
      </c>
      <c r="AK50" s="99">
        <f t="shared" si="0"/>
        <v>34</v>
      </c>
      <c r="AL50" s="99">
        <f t="shared" si="0"/>
        <v>36</v>
      </c>
      <c r="AM50" s="99">
        <f t="shared" si="0"/>
        <v>25</v>
      </c>
      <c r="AN50" s="99">
        <f t="shared" si="0"/>
        <v>22</v>
      </c>
      <c r="AO50" s="99">
        <f t="shared" si="0"/>
        <v>7</v>
      </c>
      <c r="AP50" s="99">
        <f t="shared" si="0"/>
        <v>21</v>
      </c>
    </row>
  </sheetData>
  <mergeCells count="2">
    <mergeCell ref="A7:B8"/>
    <mergeCell ref="A29:B30"/>
  </mergeCells>
  <pageMargins left="0.25" right="0.25" top="0.75" bottom="0.75" header="0.3" footer="0.3"/>
  <pageSetup paperSize="5" scale="34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499984740745262"/>
    <pageSetUpPr fitToPage="1"/>
  </sheetPr>
  <dimension ref="A1:Y75"/>
  <sheetViews>
    <sheetView showGridLines="0" zoomScale="112" zoomScaleNormal="112" workbookViewId="0">
      <pane ySplit="2" topLeftCell="A4" activePane="bottomLeft" state="frozen"/>
      <selection pane="bottomLeft" activeCell="I26" sqref="I26"/>
    </sheetView>
  </sheetViews>
  <sheetFormatPr defaultColWidth="9" defaultRowHeight="14.4"/>
  <cols>
    <col min="1" max="1" width="12.33203125" customWidth="1"/>
    <col min="2" max="2" width="7.33203125" customWidth="1"/>
    <col min="3" max="3" width="8.44140625" customWidth="1"/>
    <col min="4" max="4" width="10" customWidth="1"/>
    <col min="5" max="5" width="9" customWidth="1"/>
    <col min="6" max="6" width="9.88671875" customWidth="1"/>
    <col min="7" max="7" width="9" customWidth="1"/>
    <col min="8" max="8" width="8.6640625" customWidth="1"/>
    <col min="9" max="9" width="41" customWidth="1"/>
    <col min="10" max="10" width="49.88671875" customWidth="1"/>
    <col min="11" max="11" width="2.44140625" customWidth="1"/>
    <col min="12" max="12" width="7.88671875" customWidth="1"/>
    <col min="13" max="13" width="12.33203125" customWidth="1"/>
  </cols>
  <sheetData>
    <row r="1" spans="1:25" s="8" customFormat="1" ht="36.9" customHeight="1">
      <c r="A1" s="205" t="s">
        <v>266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5" t="s">
        <v>266</v>
      </c>
      <c r="O1" s="203"/>
      <c r="P1" s="203"/>
      <c r="Q1" s="203"/>
      <c r="R1" s="203"/>
      <c r="S1" s="203"/>
      <c r="T1" s="203"/>
      <c r="U1" s="203"/>
      <c r="V1" s="203"/>
      <c r="W1" s="203"/>
      <c r="X1" s="203"/>
    </row>
    <row r="2" spans="1:25" ht="9" customHeight="1"/>
    <row r="3" spans="1:25" s="8" customFormat="1" ht="26.4" customHeight="1">
      <c r="A3" s="71" t="s">
        <v>267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 t="s">
        <v>267</v>
      </c>
      <c r="P3" s="71"/>
      <c r="Q3" s="71"/>
      <c r="R3" s="71"/>
      <c r="S3" s="71"/>
      <c r="T3" s="71"/>
      <c r="U3" s="71"/>
      <c r="V3" s="71"/>
      <c r="W3" s="71"/>
      <c r="X3" s="71"/>
      <c r="Y3"/>
    </row>
    <row r="4" spans="1:25" ht="19.5" customHeight="1"/>
    <row r="5" spans="1:25" s="70" customFormat="1" ht="29.1" customHeight="1">
      <c r="A5" s="216" t="s">
        <v>268</v>
      </c>
      <c r="B5" s="216"/>
      <c r="C5" s="216"/>
      <c r="D5" s="216"/>
      <c r="E5" s="24" t="s">
        <v>269</v>
      </c>
      <c r="F5" s="24" t="s">
        <v>270</v>
      </c>
      <c r="G5" s="24" t="s">
        <v>271</v>
      </c>
      <c r="H5" s="24" t="s">
        <v>73</v>
      </c>
      <c r="I5" s="24" t="s">
        <v>74</v>
      </c>
      <c r="J5" s="24" t="s">
        <v>75</v>
      </c>
      <c r="K5"/>
    </row>
    <row r="6" spans="1:25" s="8" customFormat="1" ht="32.1" customHeight="1">
      <c r="A6" s="218" t="s">
        <v>272</v>
      </c>
      <c r="B6" s="218"/>
      <c r="C6" s="218"/>
      <c r="D6" s="218"/>
      <c r="E6" s="75">
        <v>2</v>
      </c>
      <c r="F6" s="75">
        <v>4</v>
      </c>
      <c r="G6" s="76">
        <f>E6*F6</f>
        <v>8</v>
      </c>
      <c r="H6" s="42">
        <v>9</v>
      </c>
      <c r="I6" s="79" t="s">
        <v>273</v>
      </c>
      <c r="J6" s="80"/>
      <c r="K6" s="81"/>
      <c r="L6" s="76">
        <v>16</v>
      </c>
      <c r="M6" s="85" t="s">
        <v>274</v>
      </c>
    </row>
    <row r="7" spans="1:25" s="8" customFormat="1" ht="26.25" customHeight="1">
      <c r="A7" s="218" t="s">
        <v>275</v>
      </c>
      <c r="B7" s="218"/>
      <c r="C7" s="218"/>
      <c r="D7" s="218"/>
      <c r="E7" s="75">
        <v>4</v>
      </c>
      <c r="F7" s="75">
        <v>4</v>
      </c>
      <c r="G7" s="76">
        <f t="shared" ref="G7:G24" si="0">E7*F7</f>
        <v>16</v>
      </c>
      <c r="H7" s="42">
        <v>9</v>
      </c>
      <c r="I7" s="79" t="s">
        <v>276</v>
      </c>
      <c r="J7" s="80"/>
      <c r="K7" s="81"/>
      <c r="L7" s="76">
        <v>12</v>
      </c>
      <c r="M7" s="85" t="s">
        <v>277</v>
      </c>
    </row>
    <row r="8" spans="1:25" s="8" customFormat="1" ht="17.100000000000001" customHeight="1">
      <c r="A8" s="218" t="s">
        <v>278</v>
      </c>
      <c r="B8" s="218"/>
      <c r="C8" s="218"/>
      <c r="D8" s="218"/>
      <c r="E8" s="75">
        <v>3</v>
      </c>
      <c r="F8" s="75">
        <v>5</v>
      </c>
      <c r="G8" s="76">
        <f t="shared" si="0"/>
        <v>15</v>
      </c>
      <c r="H8" s="42">
        <v>9</v>
      </c>
      <c r="I8" s="79" t="s">
        <v>279</v>
      </c>
      <c r="J8" s="80"/>
      <c r="K8" s="81"/>
      <c r="L8" s="76">
        <v>6</v>
      </c>
      <c r="M8" s="85" t="s">
        <v>280</v>
      </c>
    </row>
    <row r="9" spans="1:25" s="8" customFormat="1" ht="17.100000000000001" customHeight="1">
      <c r="A9" s="218" t="s">
        <v>281</v>
      </c>
      <c r="B9" s="218"/>
      <c r="C9" s="218"/>
      <c r="D9" s="218"/>
      <c r="E9" s="75">
        <v>3</v>
      </c>
      <c r="F9" s="75">
        <v>4</v>
      </c>
      <c r="G9" s="76">
        <f t="shared" si="0"/>
        <v>12</v>
      </c>
      <c r="H9" s="42">
        <v>9</v>
      </c>
      <c r="I9" s="79" t="s">
        <v>282</v>
      </c>
      <c r="J9" s="80"/>
      <c r="K9" s="81"/>
      <c r="L9" s="76">
        <v>0</v>
      </c>
      <c r="M9" s="85" t="s">
        <v>283</v>
      </c>
    </row>
    <row r="10" spans="1:25" s="8" customFormat="1" ht="17.100000000000001" customHeight="1">
      <c r="A10" s="218" t="s">
        <v>284</v>
      </c>
      <c r="B10" s="218"/>
      <c r="C10" s="218"/>
      <c r="D10" s="218"/>
      <c r="E10" s="75">
        <v>3</v>
      </c>
      <c r="F10" s="75">
        <v>3</v>
      </c>
      <c r="G10" s="76">
        <f t="shared" si="0"/>
        <v>9</v>
      </c>
      <c r="H10" s="42">
        <v>9</v>
      </c>
      <c r="I10" s="79" t="s">
        <v>285</v>
      </c>
      <c r="J10" s="80"/>
      <c r="K10" s="81"/>
      <c r="L10" s="82"/>
      <c r="M10" s="82"/>
    </row>
    <row r="11" spans="1:25" s="8" customFormat="1" ht="17.100000000000001" customHeight="1">
      <c r="A11" s="218" t="s">
        <v>286</v>
      </c>
      <c r="B11" s="218"/>
      <c r="C11" s="218"/>
      <c r="D11" s="218"/>
      <c r="E11" s="75">
        <v>5</v>
      </c>
      <c r="F11" s="75">
        <v>3</v>
      </c>
      <c r="G11" s="76">
        <f t="shared" si="0"/>
        <v>15</v>
      </c>
      <c r="H11" s="42">
        <v>9</v>
      </c>
      <c r="I11" s="79" t="s">
        <v>287</v>
      </c>
      <c r="J11" s="80"/>
      <c r="K11" s="81"/>
      <c r="L11" s="82"/>
      <c r="M11" s="82"/>
    </row>
    <row r="12" spans="1:25" s="8" customFormat="1" ht="17.100000000000001" customHeight="1">
      <c r="A12" s="218" t="s">
        <v>288</v>
      </c>
      <c r="B12" s="218"/>
      <c r="C12" s="218"/>
      <c r="D12" s="218"/>
      <c r="E12" s="75">
        <v>5</v>
      </c>
      <c r="F12" s="75">
        <v>3</v>
      </c>
      <c r="G12" s="76">
        <f t="shared" si="0"/>
        <v>15</v>
      </c>
      <c r="H12" s="42">
        <v>9</v>
      </c>
      <c r="I12" s="79" t="s">
        <v>289</v>
      </c>
      <c r="J12" s="80"/>
      <c r="K12" s="81"/>
      <c r="L12" s="82"/>
      <c r="M12" s="82"/>
    </row>
    <row r="13" spans="1:25" s="8" customFormat="1" ht="17.100000000000001" customHeight="1">
      <c r="A13" s="218" t="s">
        <v>290</v>
      </c>
      <c r="B13" s="218"/>
      <c r="C13" s="218"/>
      <c r="D13" s="218"/>
      <c r="E13" s="75">
        <v>1</v>
      </c>
      <c r="F13" s="75">
        <v>3</v>
      </c>
      <c r="G13" s="76">
        <f t="shared" si="0"/>
        <v>3</v>
      </c>
      <c r="H13" s="42">
        <v>9</v>
      </c>
      <c r="I13" s="79" t="s">
        <v>291</v>
      </c>
      <c r="J13" s="80"/>
      <c r="K13" s="81"/>
      <c r="L13" s="82"/>
      <c r="M13" s="82"/>
    </row>
    <row r="14" spans="1:25" s="8" customFormat="1" ht="17.100000000000001" customHeight="1">
      <c r="A14" s="218" t="s">
        <v>292</v>
      </c>
      <c r="B14" s="218"/>
      <c r="C14" s="218"/>
      <c r="D14" s="218"/>
      <c r="E14" s="75">
        <v>5</v>
      </c>
      <c r="F14" s="75">
        <v>3</v>
      </c>
      <c r="G14" s="76">
        <f t="shared" si="0"/>
        <v>15</v>
      </c>
      <c r="H14" s="42">
        <v>9</v>
      </c>
      <c r="I14" s="79" t="s">
        <v>293</v>
      </c>
      <c r="J14" s="80"/>
      <c r="K14" s="81"/>
      <c r="L14" s="82"/>
      <c r="M14" s="82"/>
    </row>
    <row r="15" spans="1:25" s="8" customFormat="1" ht="17.100000000000001" customHeight="1">
      <c r="A15" s="218" t="s">
        <v>294</v>
      </c>
      <c r="B15" s="218"/>
      <c r="C15" s="218"/>
      <c r="D15" s="218"/>
      <c r="E15" s="75">
        <v>4</v>
      </c>
      <c r="F15" s="75">
        <v>2</v>
      </c>
      <c r="G15" s="76">
        <f t="shared" si="0"/>
        <v>8</v>
      </c>
      <c r="H15" s="42">
        <v>9</v>
      </c>
      <c r="I15" s="79" t="s">
        <v>295</v>
      </c>
      <c r="J15" s="80"/>
      <c r="K15" s="81"/>
      <c r="L15" s="82"/>
      <c r="M15" s="82"/>
    </row>
    <row r="16" spans="1:25" s="8" customFormat="1" ht="17.100000000000001" customHeight="1">
      <c r="A16" s="218" t="s">
        <v>296</v>
      </c>
      <c r="B16" s="218"/>
      <c r="C16" s="218"/>
      <c r="D16" s="218"/>
      <c r="E16" s="75">
        <v>5</v>
      </c>
      <c r="F16" s="75">
        <v>5</v>
      </c>
      <c r="G16" s="76">
        <f t="shared" si="0"/>
        <v>25</v>
      </c>
      <c r="H16" s="42">
        <v>9</v>
      </c>
      <c r="I16" s="79" t="s">
        <v>297</v>
      </c>
      <c r="J16" s="80"/>
      <c r="K16" s="81"/>
      <c r="L16" s="82"/>
      <c r="M16" s="82"/>
    </row>
    <row r="17" spans="1:25" s="8" customFormat="1" ht="17.100000000000001" customHeight="1">
      <c r="A17" s="218" t="s">
        <v>298</v>
      </c>
      <c r="B17" s="218"/>
      <c r="C17" s="218"/>
      <c r="D17" s="218"/>
      <c r="E17" s="75">
        <v>1</v>
      </c>
      <c r="F17" s="75">
        <v>1</v>
      </c>
      <c r="G17" s="76">
        <f t="shared" si="0"/>
        <v>1</v>
      </c>
      <c r="H17" s="42">
        <v>9</v>
      </c>
      <c r="I17" s="79" t="s">
        <v>299</v>
      </c>
      <c r="J17" s="80"/>
      <c r="K17" s="81"/>
      <c r="L17" s="82"/>
      <c r="M17" s="82"/>
    </row>
    <row r="18" spans="1:25" s="8" customFormat="1" ht="17.100000000000001" customHeight="1">
      <c r="A18" s="218" t="s">
        <v>300</v>
      </c>
      <c r="B18" s="218"/>
      <c r="C18" s="218"/>
      <c r="D18" s="218"/>
      <c r="E18" s="75">
        <v>3</v>
      </c>
      <c r="F18" s="75">
        <v>2</v>
      </c>
      <c r="G18" s="76">
        <f t="shared" si="0"/>
        <v>6</v>
      </c>
      <c r="H18" s="42">
        <v>9</v>
      </c>
      <c r="I18" s="79" t="s">
        <v>301</v>
      </c>
      <c r="J18" s="80"/>
      <c r="K18" s="81"/>
      <c r="L18" s="82"/>
      <c r="M18" s="82"/>
    </row>
    <row r="19" spans="1:25" s="8" customFormat="1" ht="17.100000000000001" customHeight="1">
      <c r="A19" s="218" t="s">
        <v>302</v>
      </c>
      <c r="B19" s="218"/>
      <c r="C19" s="218"/>
      <c r="D19" s="218"/>
      <c r="E19" s="75">
        <v>1</v>
      </c>
      <c r="F19" s="75">
        <v>1</v>
      </c>
      <c r="G19" s="76">
        <f t="shared" si="0"/>
        <v>1</v>
      </c>
      <c r="H19" s="42">
        <v>9</v>
      </c>
      <c r="I19" s="79" t="s">
        <v>303</v>
      </c>
      <c r="J19" s="80"/>
      <c r="K19" s="81"/>
      <c r="L19" s="82"/>
      <c r="M19" s="82"/>
    </row>
    <row r="20" spans="1:25" s="8" customFormat="1" ht="17.100000000000001" customHeight="1">
      <c r="A20" s="218" t="s">
        <v>304</v>
      </c>
      <c r="B20" s="218"/>
      <c r="C20" s="218"/>
      <c r="D20" s="218"/>
      <c r="E20" s="75">
        <v>1</v>
      </c>
      <c r="F20" s="75">
        <v>1</v>
      </c>
      <c r="G20" s="76">
        <f t="shared" si="0"/>
        <v>1</v>
      </c>
      <c r="H20" s="42">
        <v>9</v>
      </c>
      <c r="I20" s="79" t="s">
        <v>305</v>
      </c>
      <c r="J20" s="80"/>
      <c r="K20" s="81"/>
      <c r="L20" s="82"/>
      <c r="M20" s="82"/>
    </row>
    <row r="21" spans="1:25" s="8" customFormat="1" ht="17.100000000000001" customHeight="1">
      <c r="A21" s="218" t="s">
        <v>306</v>
      </c>
      <c r="B21" s="218"/>
      <c r="C21" s="218"/>
      <c r="D21" s="218"/>
      <c r="E21" s="75">
        <v>4</v>
      </c>
      <c r="F21" s="75">
        <v>2</v>
      </c>
      <c r="G21" s="76">
        <f t="shared" si="0"/>
        <v>8</v>
      </c>
      <c r="H21" s="42">
        <v>9</v>
      </c>
      <c r="I21" s="79" t="s">
        <v>307</v>
      </c>
      <c r="J21" s="80"/>
      <c r="K21" s="81"/>
      <c r="L21" s="82"/>
      <c r="M21" s="82"/>
    </row>
    <row r="22" spans="1:25" s="8" customFormat="1" ht="17.100000000000001" customHeight="1">
      <c r="A22" s="218" t="s">
        <v>308</v>
      </c>
      <c r="B22" s="218"/>
      <c r="C22" s="218"/>
      <c r="D22" s="218"/>
      <c r="E22" s="75">
        <v>4</v>
      </c>
      <c r="F22" s="75">
        <v>4</v>
      </c>
      <c r="G22" s="76">
        <f t="shared" si="0"/>
        <v>16</v>
      </c>
      <c r="H22" s="42">
        <v>9</v>
      </c>
      <c r="I22" s="79" t="s">
        <v>309</v>
      </c>
      <c r="J22" s="80"/>
      <c r="K22" s="81"/>
      <c r="L22" s="82"/>
      <c r="M22" s="82"/>
    </row>
    <row r="23" spans="1:25" s="8" customFormat="1" ht="17.100000000000001" customHeight="1">
      <c r="A23" s="218" t="s">
        <v>310</v>
      </c>
      <c r="B23" s="218"/>
      <c r="C23" s="218"/>
      <c r="D23" s="218"/>
      <c r="E23" s="75">
        <v>1</v>
      </c>
      <c r="F23" s="75">
        <v>1</v>
      </c>
      <c r="G23" s="76">
        <f t="shared" si="0"/>
        <v>1</v>
      </c>
      <c r="H23" s="42">
        <v>9</v>
      </c>
      <c r="I23" s="79" t="s">
        <v>311</v>
      </c>
      <c r="J23" s="80"/>
      <c r="K23" s="82"/>
      <c r="L23" s="82"/>
      <c r="M23" s="82"/>
    </row>
    <row r="24" spans="1:25" s="8" customFormat="1" ht="17.100000000000001" customHeight="1">
      <c r="A24" s="218" t="s">
        <v>312</v>
      </c>
      <c r="B24" s="218"/>
      <c r="C24" s="218"/>
      <c r="D24" s="218"/>
      <c r="E24" s="75">
        <v>5</v>
      </c>
      <c r="F24" s="75">
        <v>5</v>
      </c>
      <c r="G24" s="76">
        <f t="shared" si="0"/>
        <v>25</v>
      </c>
      <c r="H24" s="42">
        <v>9</v>
      </c>
      <c r="I24" s="79" t="s">
        <v>313</v>
      </c>
      <c r="J24" s="80"/>
      <c r="K24" s="82"/>
      <c r="L24" s="82"/>
      <c r="M24" s="82"/>
    </row>
    <row r="25" spans="1:25" s="8" customFormat="1" ht="3" customHeight="1">
      <c r="A25" s="53"/>
      <c r="B25" s="53"/>
      <c r="C25" s="53"/>
      <c r="D25" s="53"/>
      <c r="E25" s="77"/>
      <c r="F25" s="77"/>
      <c r="G25" s="78"/>
      <c r="H25" s="59"/>
      <c r="I25" s="83"/>
      <c r="J25" s="84"/>
      <c r="K25" s="82"/>
      <c r="L25" s="82"/>
      <c r="M25" s="82"/>
    </row>
    <row r="26" spans="1:25" ht="25.5" customHeight="1">
      <c r="A26" s="233" t="s">
        <v>314</v>
      </c>
      <c r="B26" s="233"/>
      <c r="C26" s="233"/>
      <c r="D26" s="233"/>
      <c r="E26" s="233"/>
      <c r="F26" s="233"/>
      <c r="G26" s="233"/>
    </row>
    <row r="27" spans="1:25" s="10" customFormat="1" ht="13.8">
      <c r="A27" s="228" t="s">
        <v>84</v>
      </c>
      <c r="B27" s="228"/>
      <c r="C27" s="228"/>
      <c r="D27" s="228"/>
      <c r="E27" s="228"/>
      <c r="F27" s="228"/>
      <c r="G27" s="39">
        <f>AVERAGE(G6:G24)</f>
        <v>10.526315789473685</v>
      </c>
    </row>
    <row r="28" spans="1:25" s="10" customFormat="1">
      <c r="A28" s="228" t="s">
        <v>85</v>
      </c>
      <c r="B28" s="229"/>
      <c r="C28" s="229"/>
      <c r="D28" s="229"/>
      <c r="E28" s="229"/>
      <c r="F28" s="229"/>
      <c r="G28" s="39">
        <f>STDEVP(G6:G24)</f>
        <v>7.3367741445164736</v>
      </c>
    </row>
    <row r="29" spans="1:25" s="10" customFormat="1">
      <c r="A29" s="228" t="s">
        <v>86</v>
      </c>
      <c r="B29" s="229"/>
      <c r="C29" s="229"/>
      <c r="D29" s="229"/>
      <c r="E29" s="229"/>
      <c r="F29" s="229"/>
      <c r="G29" s="39">
        <f>AVERAGE(H6:H24)/G27</f>
        <v>0.85499999999999998</v>
      </c>
    </row>
    <row r="30" spans="1:25" s="10" customFormat="1" ht="13.8">
      <c r="D30" s="27"/>
      <c r="G30" s="28"/>
    </row>
    <row r="31" spans="1:25" s="10" customFormat="1">
      <c r="D31" s="27"/>
      <c r="G31" s="28"/>
      <c r="Y31"/>
    </row>
    <row r="32" spans="1:25" s="9" customFormat="1" ht="24.6" customHeight="1">
      <c r="A32" s="209" t="s">
        <v>87</v>
      </c>
      <c r="B32" s="209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 t="s">
        <v>87</v>
      </c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/>
    </row>
    <row r="33" spans="1:25" ht="9" customHeight="1"/>
    <row r="34" spans="1:25" s="9" customFormat="1" ht="27.9" customHeight="1">
      <c r="A34" s="230" t="s">
        <v>88</v>
      </c>
      <c r="B34" s="231"/>
      <c r="C34" s="231"/>
      <c r="D34" s="232"/>
      <c r="E34"/>
      <c r="F34"/>
      <c r="Y34"/>
    </row>
    <row r="35" spans="1:25" s="9" customFormat="1" ht="45" customHeight="1">
      <c r="A35" s="18" t="s">
        <v>89</v>
      </c>
      <c r="B35" s="19" t="s">
        <v>90</v>
      </c>
      <c r="C35" s="19" t="s">
        <v>91</v>
      </c>
      <c r="D35" s="19" t="s">
        <v>92</v>
      </c>
    </row>
    <row r="36" spans="1:25">
      <c r="A36" s="20" t="s">
        <v>97</v>
      </c>
      <c r="B36" s="72">
        <f t="array" ref="B36:B75">MMULT(DF3map!B3:T42,'DF3'!G6:G24)</f>
        <v>235</v>
      </c>
      <c r="C36" s="73">
        <f t="array" ref="C36:C75">MMULT(DF3map!B3:T42,'DF3'!H6:H24)</f>
        <v>189</v>
      </c>
      <c r="D36" s="74">
        <f t="shared" ref="D36:D75" si="1">IFERROR(MROUND(($G$29*100*B36/C36),5)-100,0)</f>
        <v>5</v>
      </c>
    </row>
    <row r="37" spans="1:25">
      <c r="A37" s="20" t="s">
        <v>98</v>
      </c>
      <c r="B37" s="72">
        <v>204</v>
      </c>
      <c r="C37" s="73">
        <v>135</v>
      </c>
      <c r="D37" s="74">
        <f t="shared" si="1"/>
        <v>30</v>
      </c>
      <c r="H37" s="32"/>
      <c r="I37" s="32"/>
      <c r="J37" s="32"/>
    </row>
    <row r="38" spans="1:25">
      <c r="A38" s="20" t="s">
        <v>99</v>
      </c>
      <c r="B38" s="72">
        <v>204</v>
      </c>
      <c r="C38" s="73">
        <v>162</v>
      </c>
      <c r="D38" s="74">
        <f t="shared" si="1"/>
        <v>10</v>
      </c>
    </row>
    <row r="39" spans="1:25">
      <c r="A39" s="20" t="s">
        <v>100</v>
      </c>
      <c r="B39" s="72">
        <v>225</v>
      </c>
      <c r="C39" s="73">
        <v>198</v>
      </c>
      <c r="D39" s="74">
        <f t="shared" si="1"/>
        <v>-5</v>
      </c>
    </row>
    <row r="40" spans="1:25">
      <c r="A40" s="20" t="s">
        <v>101</v>
      </c>
      <c r="B40" s="72">
        <v>197</v>
      </c>
      <c r="C40" s="73">
        <v>189</v>
      </c>
      <c r="D40" s="74">
        <f t="shared" si="1"/>
        <v>-10</v>
      </c>
    </row>
    <row r="41" spans="1:25">
      <c r="A41" s="23" t="s">
        <v>102</v>
      </c>
      <c r="B41" s="72">
        <v>445</v>
      </c>
      <c r="C41" s="73">
        <v>324</v>
      </c>
      <c r="D41" s="74">
        <f t="shared" si="1"/>
        <v>15</v>
      </c>
    </row>
    <row r="42" spans="1:25">
      <c r="A42" s="23" t="s">
        <v>103</v>
      </c>
      <c r="B42" s="72">
        <v>150</v>
      </c>
      <c r="C42" s="73">
        <v>144</v>
      </c>
      <c r="D42" s="74">
        <f t="shared" si="1"/>
        <v>-10</v>
      </c>
    </row>
    <row r="43" spans="1:25">
      <c r="A43" s="23" t="s">
        <v>104</v>
      </c>
      <c r="B43" s="72">
        <v>233</v>
      </c>
      <c r="C43" s="73">
        <v>171</v>
      </c>
      <c r="D43" s="74">
        <f t="shared" si="1"/>
        <v>15</v>
      </c>
    </row>
    <row r="44" spans="1:25">
      <c r="A44" s="23" t="s">
        <v>105</v>
      </c>
      <c r="B44" s="72">
        <v>73</v>
      </c>
      <c r="C44" s="73">
        <v>45</v>
      </c>
      <c r="D44" s="74">
        <f t="shared" si="1"/>
        <v>40</v>
      </c>
    </row>
    <row r="45" spans="1:25">
      <c r="A45" s="23" t="s">
        <v>106</v>
      </c>
      <c r="B45" s="72">
        <v>180</v>
      </c>
      <c r="C45" s="73">
        <v>144</v>
      </c>
      <c r="D45" s="74">
        <f t="shared" si="1"/>
        <v>5</v>
      </c>
    </row>
    <row r="46" spans="1:25">
      <c r="A46" s="23" t="s">
        <v>107</v>
      </c>
      <c r="B46" s="72">
        <v>162</v>
      </c>
      <c r="C46" s="73">
        <v>153</v>
      </c>
      <c r="D46" s="74">
        <f t="shared" si="1"/>
        <v>-10</v>
      </c>
    </row>
    <row r="47" spans="1:25">
      <c r="A47" s="23" t="s">
        <v>108</v>
      </c>
      <c r="B47" s="72">
        <v>222</v>
      </c>
      <c r="C47" s="73">
        <v>216</v>
      </c>
      <c r="D47" s="74">
        <f t="shared" si="1"/>
        <v>-10</v>
      </c>
    </row>
    <row r="48" spans="1:25">
      <c r="A48" s="23" t="s">
        <v>109</v>
      </c>
      <c r="B48" s="72">
        <v>204</v>
      </c>
      <c r="C48" s="73">
        <v>153</v>
      </c>
      <c r="D48" s="74">
        <f t="shared" si="1"/>
        <v>15</v>
      </c>
    </row>
    <row r="49" spans="1:4">
      <c r="A49" s="23" t="s">
        <v>110</v>
      </c>
      <c r="B49" s="72">
        <v>130</v>
      </c>
      <c r="C49" s="73">
        <v>117</v>
      </c>
      <c r="D49" s="74">
        <f t="shared" si="1"/>
        <v>-5</v>
      </c>
    </row>
    <row r="50" spans="1:4">
      <c r="A50" s="23" t="s">
        <v>111</v>
      </c>
      <c r="B50" s="72">
        <v>242</v>
      </c>
      <c r="C50" s="73">
        <v>216</v>
      </c>
      <c r="D50" s="74">
        <f t="shared" si="1"/>
        <v>-5</v>
      </c>
    </row>
    <row r="51" spans="1:4">
      <c r="A51" s="23" t="s">
        <v>112</v>
      </c>
      <c r="B51" s="72">
        <v>136</v>
      </c>
      <c r="C51" s="73">
        <v>99</v>
      </c>
      <c r="D51" s="74">
        <f t="shared" si="1"/>
        <v>15</v>
      </c>
    </row>
    <row r="52" spans="1:4">
      <c r="A52" s="23" t="s">
        <v>113</v>
      </c>
      <c r="B52" s="72">
        <v>152</v>
      </c>
      <c r="C52" s="73">
        <v>90</v>
      </c>
      <c r="D52" s="74">
        <f t="shared" si="1"/>
        <v>45</v>
      </c>
    </row>
    <row r="53" spans="1:4">
      <c r="A53" s="23" t="s">
        <v>114</v>
      </c>
      <c r="B53" s="72">
        <v>178</v>
      </c>
      <c r="C53" s="73">
        <v>99</v>
      </c>
      <c r="D53" s="74">
        <f t="shared" si="1"/>
        <v>55</v>
      </c>
    </row>
    <row r="54" spans="1:4">
      <c r="A54" s="23" t="s">
        <v>115</v>
      </c>
      <c r="B54" s="72">
        <v>285</v>
      </c>
      <c r="C54" s="73">
        <v>198</v>
      </c>
      <c r="D54" s="74">
        <f t="shared" si="1"/>
        <v>25</v>
      </c>
    </row>
    <row r="55" spans="1:4">
      <c r="A55" s="20" t="s">
        <v>116</v>
      </c>
      <c r="B55" s="72">
        <v>91</v>
      </c>
      <c r="C55" s="73">
        <v>81</v>
      </c>
      <c r="D55" s="74">
        <f t="shared" si="1"/>
        <v>-5</v>
      </c>
    </row>
    <row r="56" spans="1:4">
      <c r="A56" s="20" t="s">
        <v>117</v>
      </c>
      <c r="B56" s="72">
        <v>141</v>
      </c>
      <c r="C56" s="73">
        <v>117</v>
      </c>
      <c r="D56" s="74">
        <f t="shared" si="1"/>
        <v>5</v>
      </c>
    </row>
    <row r="57" spans="1:4">
      <c r="A57" s="20" t="s">
        <v>118</v>
      </c>
      <c r="B57" s="72">
        <v>171</v>
      </c>
      <c r="C57" s="73">
        <v>117</v>
      </c>
      <c r="D57" s="74">
        <f t="shared" si="1"/>
        <v>25</v>
      </c>
    </row>
    <row r="58" spans="1:4">
      <c r="A58" s="20" t="s">
        <v>119</v>
      </c>
      <c r="B58" s="72">
        <v>16</v>
      </c>
      <c r="C58" s="73">
        <v>9</v>
      </c>
      <c r="D58" s="74">
        <f t="shared" si="1"/>
        <v>50</v>
      </c>
    </row>
    <row r="59" spans="1:4">
      <c r="A59" s="20" t="s">
        <v>120</v>
      </c>
      <c r="B59" s="72">
        <v>68</v>
      </c>
      <c r="C59" s="73">
        <v>72</v>
      </c>
      <c r="D59" s="74">
        <f t="shared" si="1"/>
        <v>-20</v>
      </c>
    </row>
    <row r="60" spans="1:4">
      <c r="A60" s="20" t="s">
        <v>121</v>
      </c>
      <c r="B60" s="72">
        <v>271</v>
      </c>
      <c r="C60" s="73">
        <v>135</v>
      </c>
      <c r="D60" s="74">
        <f t="shared" si="1"/>
        <v>70</v>
      </c>
    </row>
    <row r="61" spans="1:4">
      <c r="A61" s="20" t="s">
        <v>122</v>
      </c>
      <c r="B61" s="72">
        <v>163</v>
      </c>
      <c r="C61" s="73">
        <v>117</v>
      </c>
      <c r="D61" s="74">
        <f t="shared" si="1"/>
        <v>20</v>
      </c>
    </row>
    <row r="62" spans="1:4">
      <c r="A62" s="20" t="s">
        <v>123</v>
      </c>
      <c r="B62" s="72">
        <v>154</v>
      </c>
      <c r="C62" s="73">
        <v>135</v>
      </c>
      <c r="D62" s="74">
        <f t="shared" si="1"/>
        <v>0</v>
      </c>
    </row>
    <row r="63" spans="1:4">
      <c r="A63" s="20" t="s">
        <v>124</v>
      </c>
      <c r="B63" s="72">
        <v>60</v>
      </c>
      <c r="C63" s="73">
        <v>36</v>
      </c>
      <c r="D63" s="74">
        <f t="shared" si="1"/>
        <v>45</v>
      </c>
    </row>
    <row r="64" spans="1:4">
      <c r="A64" s="20" t="s">
        <v>125</v>
      </c>
      <c r="B64" s="72">
        <v>181</v>
      </c>
      <c r="C64" s="73">
        <v>99</v>
      </c>
      <c r="D64" s="74">
        <f t="shared" si="1"/>
        <v>55</v>
      </c>
    </row>
    <row r="65" spans="1:4">
      <c r="A65" s="20" t="s">
        <v>126</v>
      </c>
      <c r="B65" s="72">
        <v>64</v>
      </c>
      <c r="C65" s="73">
        <v>36</v>
      </c>
      <c r="D65" s="74">
        <f t="shared" si="1"/>
        <v>50</v>
      </c>
    </row>
    <row r="66" spans="1:4">
      <c r="A66" s="23" t="s">
        <v>127</v>
      </c>
      <c r="B66" s="72">
        <v>217</v>
      </c>
      <c r="C66" s="73">
        <v>135</v>
      </c>
      <c r="D66" s="74">
        <f t="shared" si="1"/>
        <v>35</v>
      </c>
    </row>
    <row r="67" spans="1:4">
      <c r="A67" s="23" t="s">
        <v>128</v>
      </c>
      <c r="B67" s="72">
        <v>230</v>
      </c>
      <c r="C67" s="73">
        <v>144</v>
      </c>
      <c r="D67" s="74">
        <f t="shared" si="1"/>
        <v>35</v>
      </c>
    </row>
    <row r="68" spans="1:4">
      <c r="A68" s="23" t="s">
        <v>129</v>
      </c>
      <c r="B68" s="72">
        <v>121</v>
      </c>
      <c r="C68" s="73">
        <v>108</v>
      </c>
      <c r="D68" s="74">
        <f t="shared" si="1"/>
        <v>-5</v>
      </c>
    </row>
    <row r="69" spans="1:4">
      <c r="A69" s="23" t="s">
        <v>130</v>
      </c>
      <c r="B69" s="72">
        <v>332</v>
      </c>
      <c r="C69" s="73">
        <v>216</v>
      </c>
      <c r="D69" s="74">
        <f t="shared" si="1"/>
        <v>30</v>
      </c>
    </row>
    <row r="70" spans="1:4">
      <c r="A70" s="23" t="s">
        <v>131</v>
      </c>
      <c r="B70" s="72">
        <v>347</v>
      </c>
      <c r="C70" s="73">
        <v>216</v>
      </c>
      <c r="D70" s="74">
        <f t="shared" si="1"/>
        <v>35</v>
      </c>
    </row>
    <row r="71" spans="1:4">
      <c r="A71" s="23" t="s">
        <v>132</v>
      </c>
      <c r="B71" s="72">
        <v>248</v>
      </c>
      <c r="C71" s="73">
        <v>144</v>
      </c>
      <c r="D71" s="74">
        <f t="shared" si="1"/>
        <v>45</v>
      </c>
    </row>
    <row r="72" spans="1:4">
      <c r="A72" s="20" t="s">
        <v>133</v>
      </c>
      <c r="B72" s="72">
        <v>303</v>
      </c>
      <c r="C72" s="73">
        <v>216</v>
      </c>
      <c r="D72" s="74">
        <f t="shared" si="1"/>
        <v>20</v>
      </c>
    </row>
    <row r="73" spans="1:4">
      <c r="A73" s="20" t="s">
        <v>134</v>
      </c>
      <c r="B73" s="72">
        <v>334</v>
      </c>
      <c r="C73" s="73">
        <v>243</v>
      </c>
      <c r="D73" s="74">
        <f t="shared" si="1"/>
        <v>20</v>
      </c>
    </row>
    <row r="74" spans="1:4">
      <c r="A74" s="20" t="s">
        <v>135</v>
      </c>
      <c r="B74" s="72">
        <v>214</v>
      </c>
      <c r="C74" s="73">
        <v>153</v>
      </c>
      <c r="D74" s="74">
        <f t="shared" si="1"/>
        <v>20</v>
      </c>
    </row>
    <row r="75" spans="1:4">
      <c r="A75" s="20" t="s">
        <v>136</v>
      </c>
      <c r="B75" s="72">
        <v>292</v>
      </c>
      <c r="C75" s="73">
        <v>225</v>
      </c>
      <c r="D75" s="74">
        <f t="shared" si="1"/>
        <v>10</v>
      </c>
    </row>
  </sheetData>
  <mergeCells count="29">
    <mergeCell ref="A29:F29"/>
    <mergeCell ref="A32:M32"/>
    <mergeCell ref="N32:X32"/>
    <mergeCell ref="A34:D34"/>
    <mergeCell ref="A23:D23"/>
    <mergeCell ref="A24:D24"/>
    <mergeCell ref="A26:G26"/>
    <mergeCell ref="A27:F27"/>
    <mergeCell ref="A28:F28"/>
    <mergeCell ref="A18:D18"/>
    <mergeCell ref="A19:D19"/>
    <mergeCell ref="A20:D20"/>
    <mergeCell ref="A21:D21"/>
    <mergeCell ref="A22:D22"/>
    <mergeCell ref="A13:D13"/>
    <mergeCell ref="A14:D14"/>
    <mergeCell ref="A15:D15"/>
    <mergeCell ref="A16:D16"/>
    <mergeCell ref="A17:D17"/>
    <mergeCell ref="A8:D8"/>
    <mergeCell ref="A9:D9"/>
    <mergeCell ref="A10:D10"/>
    <mergeCell ref="A11:D11"/>
    <mergeCell ref="A12:D12"/>
    <mergeCell ref="A1:M1"/>
    <mergeCell ref="N1:X1"/>
    <mergeCell ref="A5:D5"/>
    <mergeCell ref="A6:D6"/>
    <mergeCell ref="A7:D7"/>
  </mergeCells>
  <conditionalFormatting sqref="E6:F25">
    <cfRule type="colorScale" priority="7">
      <colorScale>
        <cfvo type="num" val="1"/>
        <cfvo type="num" val="3"/>
        <cfvo type="num" val="5"/>
        <color rgb="FF63BE7B"/>
        <color rgb="FFFFEB84"/>
        <color rgb="FFF8696B"/>
      </colorScale>
    </cfRule>
  </conditionalFormatting>
  <pageMargins left="0.25" right="0.25" top="0.75" bottom="0.75" header="0.3" footer="0.3"/>
  <pageSetup paperSize="5" scale="87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rowBreaks count="1" manualBreakCount="1">
    <brk id="30" max="16383" man="1"/>
  </rowBreak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895FBE8D-FFCC-4125-BCC7-76F9CC89ED60}">
            <x14:iconSet iconSet="4TrafficLights" showValue="0" custom="1">
              <x14:cfvo type="percent">
                <xm:f>0</xm:f>
              </x14:cfvo>
              <x14:cfvo type="num">
                <xm:f>4</xm:f>
              </x14:cfvo>
              <x14:cfvo type="num">
                <xm:f>9</xm:f>
              </x14:cfvo>
              <x14:cfvo type="num">
                <xm:f>15</xm:f>
              </x14:cfvo>
              <x14:cfIcon iconSet="4TrafficLights" iconId="0"/>
              <x14:cfIcon iconSet="3TrafficLights1" iconId="2"/>
              <x14:cfIcon iconSet="3TrafficLights1" iconId="1"/>
              <x14:cfIcon iconSet="3TrafficLights1" iconId="0"/>
            </x14:iconSet>
          </x14:cfRule>
          <xm:sqref>G6:G25</xm:sqref>
        </x14:conditionalFormatting>
        <x14:conditionalFormatting xmlns:xm="http://schemas.microsoft.com/office/excel/2006/main">
          <x14:cfRule type="iconSet" priority="1" id="{1A424A45-49B2-4E66-B16C-61C409A30167}">
            <x14:iconSet iconSet="4TrafficLights" showValue="0" custom="1">
              <x14:cfvo type="percent">
                <xm:f>0</xm:f>
              </x14:cfvo>
              <x14:cfvo type="num">
                <xm:f>4</xm:f>
              </x14:cfvo>
              <x14:cfvo type="num">
                <xm:f>9</xm:f>
              </x14:cfvo>
              <x14:cfvo type="num">
                <xm:f>15</xm:f>
              </x14:cfvo>
              <x14:cfIcon iconSet="4TrafficLights" iconId="0"/>
              <x14:cfIcon iconSet="3TrafficLights1" iconId="2"/>
              <x14:cfIcon iconSet="3TrafficLights1" iconId="1"/>
              <x14:cfIcon iconSet="3TrafficLights1" iconId="0"/>
            </x14:iconSet>
          </x14:cfRule>
          <xm:sqref>L6:L9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-0.499984740745262"/>
    <pageSetUpPr fitToPage="1"/>
  </sheetPr>
  <dimension ref="A1:T42"/>
  <sheetViews>
    <sheetView showGridLines="0" zoomScale="85" zoomScaleNormal="85" workbookViewId="0">
      <pane ySplit="2" topLeftCell="A3" activePane="bottomLeft" state="frozen"/>
      <selection pane="bottomLeft" activeCell="A3" sqref="A3"/>
    </sheetView>
  </sheetViews>
  <sheetFormatPr defaultColWidth="9" defaultRowHeight="14.4"/>
  <cols>
    <col min="1" max="1" width="8.6640625" style="65" collapsed="1"/>
    <col min="2" max="2" width="13.44140625" customWidth="1" collapsed="1"/>
    <col min="3" max="3" width="10.44140625" customWidth="1" collapsed="1"/>
    <col min="4" max="4" width="9.44140625" customWidth="1" collapsed="1"/>
    <col min="5" max="5" width="9.5546875" customWidth="1" collapsed="1"/>
    <col min="6" max="6" width="9.6640625" customWidth="1" collapsed="1"/>
    <col min="7" max="7" width="10.88671875" customWidth="1" collapsed="1"/>
    <col min="8" max="8" width="10.33203125" customWidth="1" collapsed="1"/>
    <col min="9" max="9" width="9.5546875" customWidth="1" collapsed="1"/>
    <col min="10" max="10" width="9.88671875" customWidth="1" collapsed="1"/>
    <col min="11" max="11" width="9.5546875" customWidth="1" collapsed="1"/>
    <col min="12" max="12" width="11" customWidth="1" collapsed="1"/>
    <col min="13" max="13" width="9.44140625" customWidth="1" collapsed="1"/>
    <col min="14" max="14" width="12.33203125" customWidth="1" collapsed="1"/>
    <col min="15" max="15" width="9.5546875" customWidth="1" collapsed="1"/>
    <col min="16" max="18" width="9.44140625" customWidth="1" collapsed="1"/>
    <col min="19" max="19" width="10.88671875" customWidth="1" collapsed="1"/>
    <col min="20" max="20" width="10.44140625" customWidth="1" collapsed="1"/>
  </cols>
  <sheetData>
    <row r="1" spans="1:20" s="65" customFormat="1" ht="14.4" customHeight="1">
      <c r="A1" s="234" t="s">
        <v>315</v>
      </c>
      <c r="B1" s="67">
        <v>1</v>
      </c>
      <c r="C1" s="67">
        <v>2</v>
      </c>
      <c r="D1" s="67">
        <v>3</v>
      </c>
      <c r="E1" s="67">
        <v>4</v>
      </c>
      <c r="F1" s="67">
        <v>5</v>
      </c>
      <c r="G1" s="67">
        <v>6</v>
      </c>
      <c r="H1" s="67">
        <v>7</v>
      </c>
      <c r="I1" s="67">
        <v>8</v>
      </c>
      <c r="J1" s="67">
        <v>9</v>
      </c>
      <c r="K1" s="67">
        <v>10</v>
      </c>
      <c r="L1" s="67">
        <v>11</v>
      </c>
      <c r="M1" s="67">
        <v>12</v>
      </c>
      <c r="N1" s="67">
        <v>13</v>
      </c>
      <c r="O1" s="67">
        <v>14</v>
      </c>
      <c r="P1" s="67">
        <v>15</v>
      </c>
      <c r="Q1" s="67">
        <v>16</v>
      </c>
      <c r="R1" s="67">
        <v>17</v>
      </c>
      <c r="S1" s="67">
        <v>18</v>
      </c>
      <c r="T1" s="67">
        <v>19</v>
      </c>
    </row>
    <row r="2" spans="1:20" s="66" customFormat="1" ht="40.799999999999997">
      <c r="A2" s="235"/>
      <c r="B2" s="68" t="s">
        <v>316</v>
      </c>
      <c r="C2" s="68" t="s">
        <v>317</v>
      </c>
      <c r="D2" s="68" t="s">
        <v>318</v>
      </c>
      <c r="E2" s="68" t="s">
        <v>319</v>
      </c>
      <c r="F2" s="68" t="s">
        <v>320</v>
      </c>
      <c r="G2" s="68" t="s">
        <v>321</v>
      </c>
      <c r="H2" s="68" t="s">
        <v>322</v>
      </c>
      <c r="I2" s="68" t="s">
        <v>323</v>
      </c>
      <c r="J2" s="68" t="s">
        <v>324</v>
      </c>
      <c r="K2" s="68" t="s">
        <v>325</v>
      </c>
      <c r="L2" s="68" t="s">
        <v>326</v>
      </c>
      <c r="M2" s="68" t="s">
        <v>327</v>
      </c>
      <c r="N2" s="68" t="s">
        <v>300</v>
      </c>
      <c r="O2" s="68" t="s">
        <v>302</v>
      </c>
      <c r="P2" s="68" t="s">
        <v>328</v>
      </c>
      <c r="Q2" s="68" t="s">
        <v>329</v>
      </c>
      <c r="R2" s="68" t="s">
        <v>330</v>
      </c>
      <c r="S2" s="68" t="s">
        <v>310</v>
      </c>
      <c r="T2" s="68" t="s">
        <v>331</v>
      </c>
    </row>
    <row r="3" spans="1:20">
      <c r="A3" s="5" t="s">
        <v>97</v>
      </c>
      <c r="B3" s="69">
        <v>3</v>
      </c>
      <c r="C3" s="69">
        <v>2</v>
      </c>
      <c r="D3" s="69">
        <v>3</v>
      </c>
      <c r="E3" s="69">
        <v>0</v>
      </c>
      <c r="F3" s="69">
        <v>0</v>
      </c>
      <c r="G3" s="69">
        <v>0</v>
      </c>
      <c r="H3" s="69">
        <v>2</v>
      </c>
      <c r="I3" s="69">
        <v>0</v>
      </c>
      <c r="J3" s="69">
        <v>0</v>
      </c>
      <c r="K3" s="69">
        <v>0</v>
      </c>
      <c r="L3" s="69">
        <v>0</v>
      </c>
      <c r="M3" s="69">
        <v>0</v>
      </c>
      <c r="N3" s="69">
        <v>3</v>
      </c>
      <c r="O3" s="69">
        <v>2</v>
      </c>
      <c r="P3" s="69">
        <v>0</v>
      </c>
      <c r="Q3" s="69">
        <v>0</v>
      </c>
      <c r="R3" s="69">
        <v>2</v>
      </c>
      <c r="S3" s="69">
        <v>2</v>
      </c>
      <c r="T3" s="69">
        <v>2</v>
      </c>
    </row>
    <row r="4" spans="1:20">
      <c r="A4" s="5" t="s">
        <v>98</v>
      </c>
      <c r="B4" s="69">
        <v>3</v>
      </c>
      <c r="C4" s="69">
        <v>2</v>
      </c>
      <c r="D4" s="69">
        <v>0</v>
      </c>
      <c r="E4" s="69">
        <v>0</v>
      </c>
      <c r="F4" s="69">
        <v>2</v>
      </c>
      <c r="G4" s="69">
        <v>0</v>
      </c>
      <c r="H4" s="69">
        <v>0</v>
      </c>
      <c r="I4" s="69">
        <v>0</v>
      </c>
      <c r="J4" s="69">
        <v>0</v>
      </c>
      <c r="K4" s="69">
        <v>0</v>
      </c>
      <c r="L4" s="69">
        <v>0</v>
      </c>
      <c r="M4" s="69">
        <v>0</v>
      </c>
      <c r="N4" s="69">
        <v>1</v>
      </c>
      <c r="O4" s="69">
        <v>0</v>
      </c>
      <c r="P4" s="69">
        <v>0</v>
      </c>
      <c r="Q4" s="69">
        <v>0</v>
      </c>
      <c r="R4" s="69">
        <v>3</v>
      </c>
      <c r="S4" s="69">
        <v>1</v>
      </c>
      <c r="T4" s="69">
        <v>3</v>
      </c>
    </row>
    <row r="5" spans="1:20">
      <c r="A5" s="5" t="s">
        <v>99</v>
      </c>
      <c r="B5" s="69">
        <v>2</v>
      </c>
      <c r="C5" s="69">
        <v>2</v>
      </c>
      <c r="D5" s="69">
        <v>0</v>
      </c>
      <c r="E5" s="69">
        <v>0</v>
      </c>
      <c r="F5" s="69">
        <v>0</v>
      </c>
      <c r="G5" s="69">
        <v>0</v>
      </c>
      <c r="H5" s="69">
        <v>0</v>
      </c>
      <c r="I5" s="69">
        <v>0</v>
      </c>
      <c r="J5" s="69">
        <v>0</v>
      </c>
      <c r="K5" s="69">
        <v>1</v>
      </c>
      <c r="L5" s="69">
        <v>2</v>
      </c>
      <c r="M5" s="69">
        <v>0</v>
      </c>
      <c r="N5" s="69">
        <v>3</v>
      </c>
      <c r="O5" s="69">
        <v>3</v>
      </c>
      <c r="P5" s="69">
        <v>0</v>
      </c>
      <c r="Q5" s="69">
        <v>0</v>
      </c>
      <c r="R5" s="69">
        <v>0</v>
      </c>
      <c r="S5" s="69">
        <v>2</v>
      </c>
      <c r="T5" s="69">
        <v>3</v>
      </c>
    </row>
    <row r="6" spans="1:20">
      <c r="A6" s="5" t="s">
        <v>100</v>
      </c>
      <c r="B6" s="69">
        <v>3</v>
      </c>
      <c r="C6" s="69">
        <v>0</v>
      </c>
      <c r="D6" s="69">
        <v>4</v>
      </c>
      <c r="E6" s="69">
        <v>3</v>
      </c>
      <c r="F6" s="69">
        <v>2</v>
      </c>
      <c r="G6" s="69">
        <v>0</v>
      </c>
      <c r="H6" s="69">
        <v>0</v>
      </c>
      <c r="I6" s="69">
        <v>0</v>
      </c>
      <c r="J6" s="69">
        <v>0</v>
      </c>
      <c r="K6" s="69">
        <v>0</v>
      </c>
      <c r="L6" s="69">
        <v>0</v>
      </c>
      <c r="M6" s="69">
        <v>2</v>
      </c>
      <c r="N6" s="69">
        <v>1</v>
      </c>
      <c r="O6" s="69">
        <v>0</v>
      </c>
      <c r="P6" s="69">
        <v>2</v>
      </c>
      <c r="Q6" s="69">
        <v>0</v>
      </c>
      <c r="R6" s="69">
        <v>0</v>
      </c>
      <c r="S6" s="69">
        <v>2</v>
      </c>
      <c r="T6" s="69">
        <v>3</v>
      </c>
    </row>
    <row r="7" spans="1:20">
      <c r="A7" s="5" t="s">
        <v>101</v>
      </c>
      <c r="B7" s="69">
        <v>3</v>
      </c>
      <c r="C7" s="69">
        <v>1</v>
      </c>
      <c r="D7" s="69">
        <v>3</v>
      </c>
      <c r="E7" s="69">
        <v>0</v>
      </c>
      <c r="F7" s="69">
        <v>0</v>
      </c>
      <c r="G7" s="69">
        <v>0</v>
      </c>
      <c r="H7" s="69">
        <v>2</v>
      </c>
      <c r="I7" s="69">
        <v>0</v>
      </c>
      <c r="J7" s="69">
        <v>0</v>
      </c>
      <c r="K7" s="69">
        <v>1</v>
      </c>
      <c r="L7" s="69">
        <v>0</v>
      </c>
      <c r="M7" s="69">
        <v>1</v>
      </c>
      <c r="N7" s="69">
        <v>3</v>
      </c>
      <c r="O7" s="69">
        <v>3</v>
      </c>
      <c r="P7" s="69">
        <v>0</v>
      </c>
      <c r="Q7" s="69">
        <v>0</v>
      </c>
      <c r="R7" s="69">
        <v>0</v>
      </c>
      <c r="S7" s="69">
        <v>2</v>
      </c>
      <c r="T7" s="69">
        <v>2</v>
      </c>
    </row>
    <row r="8" spans="1:20">
      <c r="A8" s="7" t="s">
        <v>102</v>
      </c>
      <c r="B8" s="69">
        <v>2</v>
      </c>
      <c r="C8" s="69">
        <v>3</v>
      </c>
      <c r="D8" s="69">
        <v>2</v>
      </c>
      <c r="E8" s="69">
        <v>0</v>
      </c>
      <c r="F8" s="69">
        <v>2</v>
      </c>
      <c r="G8" s="69">
        <v>2</v>
      </c>
      <c r="H8" s="69">
        <v>4</v>
      </c>
      <c r="I8" s="69">
        <v>2</v>
      </c>
      <c r="J8" s="69">
        <v>0</v>
      </c>
      <c r="K8" s="69">
        <v>2</v>
      </c>
      <c r="L8" s="69">
        <v>3</v>
      </c>
      <c r="M8" s="69">
        <v>3</v>
      </c>
      <c r="N8" s="69">
        <v>3</v>
      </c>
      <c r="O8" s="69">
        <v>0</v>
      </c>
      <c r="P8" s="69">
        <v>0</v>
      </c>
      <c r="Q8" s="69">
        <v>0</v>
      </c>
      <c r="R8" s="69">
        <v>3</v>
      </c>
      <c r="S8" s="69">
        <v>2</v>
      </c>
      <c r="T8" s="69">
        <v>3</v>
      </c>
    </row>
    <row r="9" spans="1:20">
      <c r="A9" s="7" t="s">
        <v>103</v>
      </c>
      <c r="B9" s="69">
        <v>2</v>
      </c>
      <c r="C9" s="69">
        <v>0</v>
      </c>
      <c r="D9" s="69">
        <v>0</v>
      </c>
      <c r="E9" s="69">
        <v>0</v>
      </c>
      <c r="F9" s="69">
        <v>3</v>
      </c>
      <c r="G9" s="69">
        <v>0</v>
      </c>
      <c r="H9" s="69">
        <v>0</v>
      </c>
      <c r="I9" s="69">
        <v>2</v>
      </c>
      <c r="J9" s="69">
        <v>1</v>
      </c>
      <c r="K9" s="69">
        <v>0</v>
      </c>
      <c r="L9" s="69">
        <v>1</v>
      </c>
      <c r="M9" s="69">
        <v>2</v>
      </c>
      <c r="N9" s="69">
        <v>0</v>
      </c>
      <c r="O9" s="69">
        <v>0</v>
      </c>
      <c r="P9" s="69">
        <v>0</v>
      </c>
      <c r="Q9" s="69">
        <v>0</v>
      </c>
      <c r="R9" s="69">
        <v>2</v>
      </c>
      <c r="S9" s="69">
        <v>2</v>
      </c>
      <c r="T9" s="69">
        <v>1</v>
      </c>
    </row>
    <row r="10" spans="1:20">
      <c r="A10" s="7" t="s">
        <v>104</v>
      </c>
      <c r="B10" s="69">
        <v>2</v>
      </c>
      <c r="C10" s="69">
        <v>0</v>
      </c>
      <c r="D10" s="69">
        <v>0</v>
      </c>
      <c r="E10" s="69">
        <v>0</v>
      </c>
      <c r="F10" s="69">
        <v>4</v>
      </c>
      <c r="G10" s="69">
        <v>0</v>
      </c>
      <c r="H10" s="69">
        <v>0</v>
      </c>
      <c r="I10" s="69">
        <v>2</v>
      </c>
      <c r="J10" s="69">
        <v>0</v>
      </c>
      <c r="K10" s="69">
        <v>2</v>
      </c>
      <c r="L10" s="69">
        <v>2</v>
      </c>
      <c r="M10" s="69">
        <v>2</v>
      </c>
      <c r="N10" s="69">
        <v>0</v>
      </c>
      <c r="O10" s="69">
        <v>0</v>
      </c>
      <c r="P10" s="69">
        <v>0</v>
      </c>
      <c r="Q10" s="69">
        <v>0</v>
      </c>
      <c r="R10" s="69">
        <v>2</v>
      </c>
      <c r="S10" s="69">
        <v>0</v>
      </c>
      <c r="T10" s="69">
        <v>3</v>
      </c>
    </row>
    <row r="11" spans="1:20">
      <c r="A11" s="7" t="s">
        <v>105</v>
      </c>
      <c r="B11" s="69">
        <v>0</v>
      </c>
      <c r="C11" s="69">
        <v>0</v>
      </c>
      <c r="D11" s="69">
        <v>0</v>
      </c>
      <c r="E11" s="69">
        <v>0</v>
      </c>
      <c r="F11" s="69">
        <v>1</v>
      </c>
      <c r="G11" s="69">
        <v>0</v>
      </c>
      <c r="H11" s="69">
        <v>0</v>
      </c>
      <c r="I11" s="69">
        <v>0</v>
      </c>
      <c r="J11" s="69">
        <v>0</v>
      </c>
      <c r="K11" s="69">
        <v>0</v>
      </c>
      <c r="L11" s="69">
        <v>0</v>
      </c>
      <c r="M11" s="69">
        <v>0</v>
      </c>
      <c r="N11" s="69">
        <v>0</v>
      </c>
      <c r="O11" s="69">
        <v>0</v>
      </c>
      <c r="P11" s="69">
        <v>0</v>
      </c>
      <c r="Q11" s="69">
        <v>0</v>
      </c>
      <c r="R11" s="69">
        <v>4</v>
      </c>
      <c r="S11" s="69">
        <v>0</v>
      </c>
      <c r="T11" s="69">
        <v>0</v>
      </c>
    </row>
    <row r="12" spans="1:20">
      <c r="A12" s="7" t="s">
        <v>106</v>
      </c>
      <c r="B12" s="69">
        <v>4</v>
      </c>
      <c r="C12" s="69">
        <v>2</v>
      </c>
      <c r="D12" s="69">
        <v>2</v>
      </c>
      <c r="E12" s="69">
        <v>0</v>
      </c>
      <c r="F12" s="69">
        <v>2</v>
      </c>
      <c r="G12" s="69">
        <v>0</v>
      </c>
      <c r="H12" s="69">
        <v>0</v>
      </c>
      <c r="I12" s="69">
        <v>2</v>
      </c>
      <c r="J12" s="69">
        <v>2</v>
      </c>
      <c r="K12" s="69">
        <v>0</v>
      </c>
      <c r="L12" s="69">
        <v>0</v>
      </c>
      <c r="M12" s="69">
        <v>0</v>
      </c>
      <c r="N12" s="69">
        <v>0</v>
      </c>
      <c r="O12" s="69">
        <v>0</v>
      </c>
      <c r="P12" s="69">
        <v>0</v>
      </c>
      <c r="Q12" s="69">
        <v>0</v>
      </c>
      <c r="R12" s="69">
        <v>2</v>
      </c>
      <c r="S12" s="69">
        <v>0</v>
      </c>
      <c r="T12" s="69">
        <v>0</v>
      </c>
    </row>
    <row r="13" spans="1:20">
      <c r="A13" s="7" t="s">
        <v>107</v>
      </c>
      <c r="B13" s="69">
        <v>2</v>
      </c>
      <c r="C13" s="69">
        <v>3</v>
      </c>
      <c r="D13" s="69">
        <v>4</v>
      </c>
      <c r="E13" s="69">
        <v>0</v>
      </c>
      <c r="F13" s="69">
        <v>0</v>
      </c>
      <c r="G13" s="69">
        <v>0</v>
      </c>
      <c r="H13" s="69">
        <v>0</v>
      </c>
      <c r="I13" s="69">
        <v>0</v>
      </c>
      <c r="J13" s="69">
        <v>0</v>
      </c>
      <c r="K13" s="69">
        <v>0</v>
      </c>
      <c r="L13" s="69">
        <v>0</v>
      </c>
      <c r="M13" s="69">
        <v>2</v>
      </c>
      <c r="N13" s="69">
        <v>0</v>
      </c>
      <c r="O13" s="69">
        <v>2</v>
      </c>
      <c r="P13" s="69">
        <v>0</v>
      </c>
      <c r="Q13" s="69">
        <v>0</v>
      </c>
      <c r="R13" s="69">
        <v>2</v>
      </c>
      <c r="S13" s="69">
        <v>2</v>
      </c>
      <c r="T13" s="69">
        <v>0</v>
      </c>
    </row>
    <row r="14" spans="1:20">
      <c r="A14" s="7" t="s">
        <v>108</v>
      </c>
      <c r="B14" s="69">
        <v>0</v>
      </c>
      <c r="C14" s="69">
        <v>0</v>
      </c>
      <c r="D14" s="69">
        <v>0</v>
      </c>
      <c r="E14" s="69">
        <v>4</v>
      </c>
      <c r="F14" s="69">
        <v>0</v>
      </c>
      <c r="G14" s="69">
        <v>2</v>
      </c>
      <c r="H14" s="69">
        <v>3</v>
      </c>
      <c r="I14" s="69">
        <v>3</v>
      </c>
      <c r="J14" s="69">
        <v>0</v>
      </c>
      <c r="K14" s="69">
        <v>0</v>
      </c>
      <c r="L14" s="69">
        <v>2</v>
      </c>
      <c r="M14" s="69">
        <v>0</v>
      </c>
      <c r="N14" s="69">
        <v>0</v>
      </c>
      <c r="O14" s="69">
        <v>2</v>
      </c>
      <c r="P14" s="69">
        <v>4</v>
      </c>
      <c r="Q14" s="69">
        <v>0</v>
      </c>
      <c r="R14" s="69">
        <v>2</v>
      </c>
      <c r="S14" s="69">
        <v>2</v>
      </c>
      <c r="T14" s="69">
        <v>0</v>
      </c>
    </row>
    <row r="15" spans="1:20">
      <c r="A15" s="7" t="s">
        <v>109</v>
      </c>
      <c r="B15" s="69">
        <v>0</v>
      </c>
      <c r="C15" s="69">
        <v>0</v>
      </c>
      <c r="D15" s="69">
        <v>0</v>
      </c>
      <c r="E15" s="69">
        <v>2</v>
      </c>
      <c r="F15" s="69">
        <v>2</v>
      </c>
      <c r="G15" s="69">
        <v>0</v>
      </c>
      <c r="H15" s="69">
        <v>0</v>
      </c>
      <c r="I15" s="69">
        <v>4</v>
      </c>
      <c r="J15" s="69">
        <v>0</v>
      </c>
      <c r="K15" s="69">
        <v>0</v>
      </c>
      <c r="L15" s="69">
        <v>2</v>
      </c>
      <c r="M15" s="69">
        <v>2</v>
      </c>
      <c r="N15" s="69">
        <v>0</v>
      </c>
      <c r="O15" s="69">
        <v>0</v>
      </c>
      <c r="P15" s="69">
        <v>0</v>
      </c>
      <c r="Q15" s="69">
        <v>0</v>
      </c>
      <c r="R15" s="69">
        <v>3</v>
      </c>
      <c r="S15" s="69">
        <v>0</v>
      </c>
      <c r="T15" s="69">
        <v>2</v>
      </c>
    </row>
    <row r="16" spans="1:20">
      <c r="A16" s="7" t="s">
        <v>110</v>
      </c>
      <c r="B16" s="69">
        <v>0</v>
      </c>
      <c r="C16" s="69">
        <v>0</v>
      </c>
      <c r="D16" s="69">
        <v>2</v>
      </c>
      <c r="E16" s="69">
        <v>0</v>
      </c>
      <c r="F16" s="69">
        <v>0</v>
      </c>
      <c r="G16" s="69">
        <v>0</v>
      </c>
      <c r="H16" s="69">
        <v>2</v>
      </c>
      <c r="I16" s="69">
        <v>3</v>
      </c>
      <c r="J16" s="69">
        <v>0</v>
      </c>
      <c r="K16" s="69">
        <v>1</v>
      </c>
      <c r="L16" s="69">
        <v>2</v>
      </c>
      <c r="M16" s="69">
        <v>3</v>
      </c>
      <c r="N16" s="69">
        <v>0</v>
      </c>
      <c r="O16" s="69">
        <v>0</v>
      </c>
      <c r="P16" s="69">
        <v>0</v>
      </c>
      <c r="Q16" s="69">
        <v>0</v>
      </c>
      <c r="R16" s="69">
        <v>0</v>
      </c>
      <c r="S16" s="69">
        <v>0</v>
      </c>
      <c r="T16" s="69">
        <v>0</v>
      </c>
    </row>
    <row r="17" spans="1:20">
      <c r="A17" s="7" t="s">
        <v>111</v>
      </c>
      <c r="B17" s="69">
        <v>0</v>
      </c>
      <c r="C17" s="69">
        <v>2</v>
      </c>
      <c r="D17" s="69">
        <v>3</v>
      </c>
      <c r="E17" s="69">
        <v>0</v>
      </c>
      <c r="F17" s="69">
        <v>0</v>
      </c>
      <c r="G17" s="69">
        <v>0</v>
      </c>
      <c r="H17" s="69">
        <v>2</v>
      </c>
      <c r="I17" s="69">
        <v>2</v>
      </c>
      <c r="J17" s="69">
        <v>3</v>
      </c>
      <c r="K17" s="69">
        <v>2</v>
      </c>
      <c r="L17" s="69">
        <v>2</v>
      </c>
      <c r="M17" s="69">
        <v>4</v>
      </c>
      <c r="N17" s="69">
        <v>2</v>
      </c>
      <c r="O17" s="69">
        <v>2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</row>
    <row r="18" spans="1:20">
      <c r="A18" s="7" t="s">
        <v>112</v>
      </c>
      <c r="B18" s="69">
        <v>0</v>
      </c>
      <c r="C18" s="69">
        <v>3</v>
      </c>
      <c r="D18" s="69">
        <v>0</v>
      </c>
      <c r="E18" s="69">
        <v>0</v>
      </c>
      <c r="F18" s="69">
        <v>0</v>
      </c>
      <c r="G18" s="69">
        <v>0</v>
      </c>
      <c r="H18" s="69">
        <v>0</v>
      </c>
      <c r="I18" s="69">
        <v>2</v>
      </c>
      <c r="J18" s="69">
        <v>0</v>
      </c>
      <c r="K18" s="69">
        <v>4</v>
      </c>
      <c r="L18" s="69">
        <v>0</v>
      </c>
      <c r="M18" s="69">
        <v>0</v>
      </c>
      <c r="N18" s="69">
        <v>0</v>
      </c>
      <c r="O18" s="69">
        <v>0</v>
      </c>
      <c r="P18" s="69">
        <v>0</v>
      </c>
      <c r="Q18" s="69">
        <v>0</v>
      </c>
      <c r="R18" s="69">
        <v>0</v>
      </c>
      <c r="S18" s="69">
        <v>0</v>
      </c>
      <c r="T18" s="69">
        <v>2</v>
      </c>
    </row>
    <row r="19" spans="1:20">
      <c r="A19" s="7" t="s">
        <v>113</v>
      </c>
      <c r="B19" s="69">
        <v>0</v>
      </c>
      <c r="C19" s="69">
        <v>0</v>
      </c>
      <c r="D19" s="69">
        <v>0</v>
      </c>
      <c r="E19" s="69">
        <v>0</v>
      </c>
      <c r="F19" s="69">
        <v>0</v>
      </c>
      <c r="G19" s="69">
        <v>0</v>
      </c>
      <c r="H19" s="69">
        <v>3</v>
      </c>
      <c r="I19" s="69">
        <v>0</v>
      </c>
      <c r="J19" s="69">
        <v>0</v>
      </c>
      <c r="K19" s="69">
        <v>2</v>
      </c>
      <c r="L19" s="69">
        <v>3</v>
      </c>
      <c r="M19" s="69">
        <v>0</v>
      </c>
      <c r="N19" s="69">
        <v>0</v>
      </c>
      <c r="O19" s="69">
        <v>0</v>
      </c>
      <c r="P19" s="69">
        <v>0</v>
      </c>
      <c r="Q19" s="69">
        <v>2</v>
      </c>
      <c r="R19" s="69">
        <v>0</v>
      </c>
      <c r="S19" s="69">
        <v>0</v>
      </c>
      <c r="T19" s="69">
        <v>0</v>
      </c>
    </row>
    <row r="20" spans="1:20">
      <c r="A20" s="7" t="s">
        <v>114</v>
      </c>
      <c r="B20" s="69">
        <v>0</v>
      </c>
      <c r="C20" s="69">
        <v>0</v>
      </c>
      <c r="D20" s="69">
        <v>0</v>
      </c>
      <c r="E20" s="69">
        <v>0</v>
      </c>
      <c r="F20" s="69">
        <v>0</v>
      </c>
      <c r="G20" s="69">
        <v>0</v>
      </c>
      <c r="H20" s="69">
        <v>4</v>
      </c>
      <c r="I20" s="69">
        <v>0</v>
      </c>
      <c r="J20" s="69">
        <v>0</v>
      </c>
      <c r="K20" s="69">
        <v>0</v>
      </c>
      <c r="L20" s="69">
        <v>4</v>
      </c>
      <c r="M20" s="69">
        <v>0</v>
      </c>
      <c r="N20" s="69">
        <v>3</v>
      </c>
      <c r="O20" s="69"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</row>
    <row r="21" spans="1:20">
      <c r="A21" s="7" t="s">
        <v>115</v>
      </c>
      <c r="B21" s="69">
        <v>0</v>
      </c>
      <c r="C21" s="69">
        <v>0</v>
      </c>
      <c r="D21" s="69">
        <v>0</v>
      </c>
      <c r="E21" s="69">
        <v>0</v>
      </c>
      <c r="F21" s="69">
        <v>0</v>
      </c>
      <c r="G21" s="69">
        <v>0</v>
      </c>
      <c r="H21" s="69">
        <v>3</v>
      </c>
      <c r="I21" s="69">
        <v>2</v>
      </c>
      <c r="J21" s="69">
        <v>0</v>
      </c>
      <c r="K21" s="69">
        <v>0</v>
      </c>
      <c r="L21" s="69">
        <v>2</v>
      </c>
      <c r="M21" s="69">
        <v>0</v>
      </c>
      <c r="N21" s="69">
        <v>3</v>
      </c>
      <c r="O21" s="69">
        <v>0</v>
      </c>
      <c r="P21" s="69">
        <v>2</v>
      </c>
      <c r="Q21" s="69">
        <v>4</v>
      </c>
      <c r="R21" s="69">
        <v>2</v>
      </c>
      <c r="S21" s="69">
        <v>0</v>
      </c>
      <c r="T21" s="69">
        <v>4</v>
      </c>
    </row>
    <row r="22" spans="1:20">
      <c r="A22" s="5" t="s">
        <v>116</v>
      </c>
      <c r="B22" s="69">
        <v>0</v>
      </c>
      <c r="C22" s="69">
        <v>4</v>
      </c>
      <c r="D22" s="69">
        <v>0</v>
      </c>
      <c r="E22" s="69">
        <v>0</v>
      </c>
      <c r="F22" s="69">
        <v>2</v>
      </c>
      <c r="G22" s="69">
        <v>0</v>
      </c>
      <c r="H22" s="69">
        <v>0</v>
      </c>
      <c r="I22" s="69">
        <v>3</v>
      </c>
      <c r="J22" s="69">
        <v>0</v>
      </c>
      <c r="K22" s="69">
        <v>0</v>
      </c>
      <c r="L22" s="69">
        <v>0</v>
      </c>
      <c r="M22" s="69">
        <v>0</v>
      </c>
      <c r="N22" s="69">
        <v>0</v>
      </c>
      <c r="O22" s="69">
        <v>0</v>
      </c>
      <c r="P22" s="69">
        <v>0</v>
      </c>
      <c r="Q22" s="69">
        <v>0</v>
      </c>
      <c r="R22" s="69">
        <v>0</v>
      </c>
      <c r="S22" s="69">
        <v>0</v>
      </c>
      <c r="T22" s="69">
        <v>0</v>
      </c>
    </row>
    <row r="23" spans="1:20">
      <c r="A23" s="5" t="s">
        <v>117</v>
      </c>
      <c r="B23" s="69">
        <v>2</v>
      </c>
      <c r="C23" s="69">
        <v>2</v>
      </c>
      <c r="D23" s="69">
        <v>0</v>
      </c>
      <c r="E23" s="69">
        <v>0</v>
      </c>
      <c r="F23" s="69">
        <v>2</v>
      </c>
      <c r="G23" s="69">
        <v>0</v>
      </c>
      <c r="H23" s="69">
        <v>0</v>
      </c>
      <c r="I23" s="69">
        <v>3</v>
      </c>
      <c r="J23" s="69">
        <v>0</v>
      </c>
      <c r="K23" s="69">
        <v>2</v>
      </c>
      <c r="L23" s="69">
        <v>2</v>
      </c>
      <c r="M23" s="69">
        <v>0</v>
      </c>
      <c r="N23" s="69">
        <v>0</v>
      </c>
      <c r="O23" s="69">
        <v>0</v>
      </c>
      <c r="P23" s="69">
        <v>0</v>
      </c>
      <c r="Q23" s="69">
        <v>0</v>
      </c>
      <c r="R23" s="69">
        <v>0</v>
      </c>
      <c r="S23" s="69">
        <v>0</v>
      </c>
      <c r="T23" s="69">
        <v>0</v>
      </c>
    </row>
    <row r="24" spans="1:20">
      <c r="A24" s="5" t="s">
        <v>118</v>
      </c>
      <c r="B24" s="69">
        <v>0</v>
      </c>
      <c r="C24" s="69">
        <v>3</v>
      </c>
      <c r="D24" s="69">
        <v>0</v>
      </c>
      <c r="E24" s="69">
        <v>0</v>
      </c>
      <c r="F24" s="69">
        <v>2</v>
      </c>
      <c r="G24" s="69">
        <v>0</v>
      </c>
      <c r="H24" s="69">
        <v>0</v>
      </c>
      <c r="I24" s="69">
        <v>2</v>
      </c>
      <c r="J24" s="69">
        <v>0</v>
      </c>
      <c r="K24" s="69">
        <v>3</v>
      </c>
      <c r="L24" s="69">
        <v>3</v>
      </c>
      <c r="M24" s="69">
        <v>0</v>
      </c>
      <c r="N24" s="69">
        <v>0</v>
      </c>
      <c r="O24" s="69">
        <v>0</v>
      </c>
      <c r="P24" s="69">
        <v>0</v>
      </c>
      <c r="Q24" s="69">
        <v>0</v>
      </c>
      <c r="R24" s="69">
        <v>0</v>
      </c>
      <c r="S24" s="69">
        <v>0</v>
      </c>
      <c r="T24" s="69">
        <v>0</v>
      </c>
    </row>
    <row r="25" spans="1:20">
      <c r="A25" s="5" t="s">
        <v>119</v>
      </c>
      <c r="B25" s="69">
        <v>0</v>
      </c>
      <c r="C25" s="69">
        <v>1</v>
      </c>
      <c r="D25" s="69">
        <v>0</v>
      </c>
      <c r="E25" s="69">
        <v>0</v>
      </c>
      <c r="F25" s="69">
        <v>0</v>
      </c>
      <c r="G25" s="69">
        <v>0</v>
      </c>
      <c r="H25" s="69">
        <v>0</v>
      </c>
      <c r="I25" s="69">
        <v>0</v>
      </c>
      <c r="J25" s="69">
        <v>0</v>
      </c>
      <c r="K25" s="69">
        <v>0</v>
      </c>
      <c r="L25" s="69">
        <v>0</v>
      </c>
      <c r="M25" s="69">
        <v>0</v>
      </c>
      <c r="N25" s="69">
        <v>0</v>
      </c>
      <c r="O25" s="69">
        <v>0</v>
      </c>
      <c r="P25" s="69">
        <v>0</v>
      </c>
      <c r="Q25" s="69">
        <v>0</v>
      </c>
      <c r="R25" s="69">
        <v>0</v>
      </c>
      <c r="S25" s="69">
        <v>0</v>
      </c>
      <c r="T25" s="69">
        <v>0</v>
      </c>
    </row>
    <row r="26" spans="1:20">
      <c r="A26" s="5" t="s">
        <v>120</v>
      </c>
      <c r="B26" s="69">
        <v>0</v>
      </c>
      <c r="C26" s="69">
        <v>2</v>
      </c>
      <c r="D26" s="69">
        <v>0</v>
      </c>
      <c r="E26" s="69">
        <v>2</v>
      </c>
      <c r="F26" s="69">
        <v>0</v>
      </c>
      <c r="G26" s="69">
        <v>0</v>
      </c>
      <c r="H26" s="69">
        <v>0</v>
      </c>
      <c r="I26" s="69">
        <v>4</v>
      </c>
      <c r="J26" s="69">
        <v>0</v>
      </c>
      <c r="K26" s="69">
        <v>0</v>
      </c>
      <c r="L26" s="69">
        <v>0</v>
      </c>
      <c r="M26" s="69">
        <v>0</v>
      </c>
      <c r="N26" s="69">
        <v>0</v>
      </c>
      <c r="O26" s="69">
        <v>0</v>
      </c>
      <c r="P26" s="69">
        <v>0</v>
      </c>
      <c r="Q26" s="69">
        <v>0</v>
      </c>
      <c r="R26" s="69">
        <v>0</v>
      </c>
      <c r="S26" s="69">
        <v>0</v>
      </c>
      <c r="T26" s="69">
        <v>0</v>
      </c>
    </row>
    <row r="27" spans="1:20">
      <c r="A27" s="5" t="s">
        <v>121</v>
      </c>
      <c r="B27" s="69">
        <v>0</v>
      </c>
      <c r="C27" s="69">
        <v>0</v>
      </c>
      <c r="D27" s="69">
        <v>0</v>
      </c>
      <c r="E27" s="69">
        <v>0</v>
      </c>
      <c r="F27" s="69">
        <v>0</v>
      </c>
      <c r="G27" s="69">
        <v>3</v>
      </c>
      <c r="H27" s="69">
        <v>4</v>
      </c>
      <c r="I27" s="69">
        <v>0</v>
      </c>
      <c r="J27" s="69">
        <v>0</v>
      </c>
      <c r="K27" s="69">
        <v>2</v>
      </c>
      <c r="L27" s="69">
        <v>3</v>
      </c>
      <c r="M27" s="69">
        <v>0</v>
      </c>
      <c r="N27" s="69">
        <v>0</v>
      </c>
      <c r="O27" s="69">
        <v>0</v>
      </c>
      <c r="P27" s="69">
        <v>0</v>
      </c>
      <c r="Q27" s="69">
        <v>0</v>
      </c>
      <c r="R27" s="69">
        <v>0</v>
      </c>
      <c r="S27" s="69">
        <v>0</v>
      </c>
      <c r="T27" s="69">
        <v>3</v>
      </c>
    </row>
    <row r="28" spans="1:20">
      <c r="A28" s="5" t="s">
        <v>122</v>
      </c>
      <c r="B28" s="69">
        <v>0</v>
      </c>
      <c r="C28" s="69">
        <v>0</v>
      </c>
      <c r="D28" s="69">
        <v>0</v>
      </c>
      <c r="E28" s="69">
        <v>0</v>
      </c>
      <c r="F28" s="69">
        <v>0</v>
      </c>
      <c r="G28" s="69">
        <v>2</v>
      </c>
      <c r="H28" s="69">
        <v>3</v>
      </c>
      <c r="I28" s="69">
        <v>2</v>
      </c>
      <c r="J28" s="69">
        <v>0</v>
      </c>
      <c r="K28" s="69">
        <v>4</v>
      </c>
      <c r="L28" s="69">
        <v>2</v>
      </c>
      <c r="M28" s="69">
        <v>0</v>
      </c>
      <c r="N28" s="69">
        <v>0</v>
      </c>
      <c r="O28" s="69">
        <v>0</v>
      </c>
      <c r="P28" s="69">
        <v>0</v>
      </c>
      <c r="Q28" s="69">
        <v>0</v>
      </c>
      <c r="R28" s="69">
        <v>0</v>
      </c>
      <c r="S28" s="69">
        <v>0</v>
      </c>
      <c r="T28" s="69">
        <v>0</v>
      </c>
    </row>
    <row r="29" spans="1:20">
      <c r="A29" s="5" t="s">
        <v>123</v>
      </c>
      <c r="B29" s="69">
        <v>0</v>
      </c>
      <c r="C29" s="69">
        <v>0</v>
      </c>
      <c r="D29" s="69">
        <v>0</v>
      </c>
      <c r="E29" s="69">
        <v>2</v>
      </c>
      <c r="F29" s="69">
        <v>0</v>
      </c>
      <c r="G29" s="69">
        <v>3</v>
      </c>
      <c r="H29" s="69">
        <v>0</v>
      </c>
      <c r="I29" s="69">
        <v>3</v>
      </c>
      <c r="J29" s="69">
        <v>0</v>
      </c>
      <c r="K29" s="69">
        <v>3</v>
      </c>
      <c r="L29" s="69">
        <v>0</v>
      </c>
      <c r="M29" s="69">
        <v>0</v>
      </c>
      <c r="N29" s="69">
        <v>0</v>
      </c>
      <c r="O29" s="69">
        <v>0</v>
      </c>
      <c r="P29" s="69">
        <v>2</v>
      </c>
      <c r="Q29" s="69">
        <v>0</v>
      </c>
      <c r="R29" s="69">
        <v>0</v>
      </c>
      <c r="S29" s="69">
        <v>0</v>
      </c>
      <c r="T29" s="69">
        <v>2</v>
      </c>
    </row>
    <row r="30" spans="1:20">
      <c r="A30" s="5" t="s">
        <v>124</v>
      </c>
      <c r="B30" s="69">
        <v>0</v>
      </c>
      <c r="C30" s="69">
        <v>0</v>
      </c>
      <c r="D30" s="69">
        <v>0</v>
      </c>
      <c r="E30" s="69">
        <v>0</v>
      </c>
      <c r="F30" s="69">
        <v>0</v>
      </c>
      <c r="G30" s="69">
        <v>1</v>
      </c>
      <c r="H30" s="69">
        <v>3</v>
      </c>
      <c r="I30" s="69">
        <v>0</v>
      </c>
      <c r="J30" s="69">
        <v>0</v>
      </c>
      <c r="K30" s="69">
        <v>0</v>
      </c>
      <c r="L30" s="69">
        <v>0</v>
      </c>
      <c r="M30" s="69">
        <v>0</v>
      </c>
      <c r="N30" s="69">
        <v>0</v>
      </c>
      <c r="O30" s="69">
        <v>0</v>
      </c>
      <c r="P30" s="69">
        <v>0</v>
      </c>
      <c r="Q30" s="69">
        <v>0</v>
      </c>
      <c r="R30" s="69">
        <v>0</v>
      </c>
      <c r="S30" s="69">
        <v>0</v>
      </c>
      <c r="T30" s="69">
        <v>0</v>
      </c>
    </row>
    <row r="31" spans="1:20">
      <c r="A31" s="5" t="s">
        <v>125</v>
      </c>
      <c r="B31" s="69">
        <v>0</v>
      </c>
      <c r="C31" s="69">
        <v>0</v>
      </c>
      <c r="D31" s="69">
        <v>0</v>
      </c>
      <c r="E31" s="69">
        <v>0</v>
      </c>
      <c r="F31" s="69">
        <v>0</v>
      </c>
      <c r="G31" s="69">
        <v>2</v>
      </c>
      <c r="H31" s="69">
        <v>4</v>
      </c>
      <c r="I31" s="69">
        <v>0</v>
      </c>
      <c r="J31" s="69">
        <v>0</v>
      </c>
      <c r="K31" s="69">
        <v>2</v>
      </c>
      <c r="L31" s="69">
        <v>3</v>
      </c>
      <c r="M31" s="69">
        <v>0</v>
      </c>
      <c r="N31" s="69">
        <v>0</v>
      </c>
      <c r="O31" s="69">
        <v>0</v>
      </c>
      <c r="P31" s="69">
        <v>0</v>
      </c>
      <c r="Q31" s="69">
        <v>0</v>
      </c>
      <c r="R31" s="69">
        <v>0</v>
      </c>
      <c r="S31" s="69">
        <v>0</v>
      </c>
      <c r="T31" s="69">
        <v>0</v>
      </c>
    </row>
    <row r="32" spans="1:20">
      <c r="A32" s="5" t="s">
        <v>126</v>
      </c>
      <c r="B32" s="69">
        <v>0</v>
      </c>
      <c r="C32" s="69">
        <v>4</v>
      </c>
      <c r="D32" s="69">
        <v>0</v>
      </c>
      <c r="E32" s="69">
        <v>0</v>
      </c>
      <c r="F32" s="69">
        <v>0</v>
      </c>
      <c r="G32" s="69">
        <v>0</v>
      </c>
      <c r="H32" s="69">
        <v>0</v>
      </c>
      <c r="I32" s="69">
        <v>0</v>
      </c>
      <c r="J32" s="69">
        <v>0</v>
      </c>
      <c r="K32" s="69">
        <v>0</v>
      </c>
      <c r="L32" s="69">
        <v>0</v>
      </c>
      <c r="M32" s="69">
        <v>0</v>
      </c>
      <c r="N32" s="69">
        <v>0</v>
      </c>
      <c r="O32" s="69">
        <v>0</v>
      </c>
      <c r="P32" s="69">
        <v>0</v>
      </c>
      <c r="Q32" s="69">
        <v>0</v>
      </c>
      <c r="R32" s="69">
        <v>0</v>
      </c>
      <c r="S32" s="69">
        <v>0</v>
      </c>
      <c r="T32" s="69">
        <v>0</v>
      </c>
    </row>
    <row r="33" spans="1:20">
      <c r="A33" s="7" t="s">
        <v>127</v>
      </c>
      <c r="B33" s="69">
        <v>0</v>
      </c>
      <c r="C33" s="69">
        <v>0</v>
      </c>
      <c r="D33" s="69">
        <v>0</v>
      </c>
      <c r="E33" s="69">
        <v>0</v>
      </c>
      <c r="F33" s="69">
        <v>0</v>
      </c>
      <c r="G33" s="69">
        <v>4</v>
      </c>
      <c r="H33" s="69">
        <v>3</v>
      </c>
      <c r="I33" s="69">
        <v>0</v>
      </c>
      <c r="J33" s="69">
        <v>4</v>
      </c>
      <c r="K33" s="69">
        <v>0</v>
      </c>
      <c r="L33" s="69">
        <v>2</v>
      </c>
      <c r="M33" s="69">
        <v>0</v>
      </c>
      <c r="N33" s="69">
        <v>0</v>
      </c>
      <c r="O33" s="69">
        <v>0</v>
      </c>
      <c r="P33" s="69">
        <v>0</v>
      </c>
      <c r="Q33" s="69">
        <v>0</v>
      </c>
      <c r="R33" s="69">
        <v>0</v>
      </c>
      <c r="S33" s="69">
        <v>2</v>
      </c>
      <c r="T33" s="69">
        <v>0</v>
      </c>
    </row>
    <row r="34" spans="1:20">
      <c r="A34" s="7" t="s">
        <v>128</v>
      </c>
      <c r="B34" s="69">
        <v>0</v>
      </c>
      <c r="C34" s="69">
        <v>0</v>
      </c>
      <c r="D34" s="69">
        <v>0</v>
      </c>
      <c r="E34" s="69">
        <v>0</v>
      </c>
      <c r="F34" s="69">
        <v>0</v>
      </c>
      <c r="G34" s="69">
        <v>3</v>
      </c>
      <c r="H34" s="69">
        <v>2</v>
      </c>
      <c r="I34" s="69">
        <v>3</v>
      </c>
      <c r="J34" s="69">
        <v>2</v>
      </c>
      <c r="K34" s="69">
        <v>2</v>
      </c>
      <c r="L34" s="69">
        <v>4</v>
      </c>
      <c r="M34" s="69">
        <v>0</v>
      </c>
      <c r="N34" s="69">
        <v>0</v>
      </c>
      <c r="O34" s="69">
        <v>0</v>
      </c>
      <c r="P34" s="69">
        <v>0</v>
      </c>
      <c r="Q34" s="69">
        <v>0</v>
      </c>
      <c r="R34" s="69">
        <v>0</v>
      </c>
      <c r="S34" s="69">
        <v>0</v>
      </c>
      <c r="T34" s="69">
        <v>0</v>
      </c>
    </row>
    <row r="35" spans="1:20">
      <c r="A35" s="7" t="s">
        <v>129</v>
      </c>
      <c r="B35" s="69">
        <v>0</v>
      </c>
      <c r="C35" s="69">
        <v>0</v>
      </c>
      <c r="D35" s="69">
        <v>0</v>
      </c>
      <c r="E35" s="69">
        <v>0</v>
      </c>
      <c r="F35" s="69">
        <v>0</v>
      </c>
      <c r="G35" s="69">
        <v>3</v>
      </c>
      <c r="H35" s="69">
        <v>1</v>
      </c>
      <c r="I35" s="69">
        <v>4</v>
      </c>
      <c r="J35" s="69">
        <v>0</v>
      </c>
      <c r="K35" s="69">
        <v>3</v>
      </c>
      <c r="L35" s="69">
        <v>1</v>
      </c>
      <c r="M35" s="69">
        <v>0</v>
      </c>
      <c r="N35" s="69">
        <v>0</v>
      </c>
      <c r="O35" s="69">
        <v>0</v>
      </c>
      <c r="P35" s="69">
        <v>0</v>
      </c>
      <c r="Q35" s="69">
        <v>0</v>
      </c>
      <c r="R35" s="69">
        <v>0</v>
      </c>
      <c r="S35" s="69">
        <v>0</v>
      </c>
      <c r="T35" s="69">
        <v>0</v>
      </c>
    </row>
    <row r="36" spans="1:20">
      <c r="A36" s="7" t="s">
        <v>130</v>
      </c>
      <c r="B36" s="69">
        <v>0</v>
      </c>
      <c r="C36" s="69">
        <v>0</v>
      </c>
      <c r="D36" s="69">
        <v>0</v>
      </c>
      <c r="E36" s="69">
        <v>0</v>
      </c>
      <c r="F36" s="69">
        <v>0</v>
      </c>
      <c r="G36" s="69">
        <v>3</v>
      </c>
      <c r="H36" s="69">
        <v>3</v>
      </c>
      <c r="I36" s="69">
        <v>0</v>
      </c>
      <c r="J36" s="69">
        <v>3</v>
      </c>
      <c r="K36" s="69">
        <v>0</v>
      </c>
      <c r="L36" s="69">
        <v>4</v>
      </c>
      <c r="M36" s="69">
        <v>0</v>
      </c>
      <c r="N36" s="69">
        <v>2</v>
      </c>
      <c r="O36" s="69">
        <v>0</v>
      </c>
      <c r="P36" s="69">
        <v>3</v>
      </c>
      <c r="Q36" s="69">
        <v>4</v>
      </c>
      <c r="R36" s="69">
        <v>0</v>
      </c>
      <c r="S36" s="69">
        <v>0</v>
      </c>
      <c r="T36" s="69">
        <v>2</v>
      </c>
    </row>
    <row r="37" spans="1:20">
      <c r="A37" s="7" t="s">
        <v>131</v>
      </c>
      <c r="B37" s="69">
        <v>0</v>
      </c>
      <c r="C37" s="69">
        <v>0</v>
      </c>
      <c r="D37" s="69">
        <v>0</v>
      </c>
      <c r="E37" s="69">
        <v>0</v>
      </c>
      <c r="F37" s="69">
        <v>0</v>
      </c>
      <c r="G37" s="69">
        <v>3</v>
      </c>
      <c r="H37" s="69">
        <v>4</v>
      </c>
      <c r="I37" s="69">
        <v>0</v>
      </c>
      <c r="J37" s="69">
        <v>2</v>
      </c>
      <c r="K37" s="69">
        <v>0</v>
      </c>
      <c r="L37" s="69">
        <v>4</v>
      </c>
      <c r="M37" s="69">
        <v>0</v>
      </c>
      <c r="N37" s="69">
        <v>3</v>
      </c>
      <c r="O37" s="69">
        <v>0</v>
      </c>
      <c r="P37" s="69">
        <v>3</v>
      </c>
      <c r="Q37" s="69">
        <v>2</v>
      </c>
      <c r="R37" s="69">
        <v>0</v>
      </c>
      <c r="S37" s="69">
        <v>0</v>
      </c>
      <c r="T37" s="69">
        <v>3</v>
      </c>
    </row>
    <row r="38" spans="1:20">
      <c r="A38" s="7" t="s">
        <v>132</v>
      </c>
      <c r="B38" s="69">
        <v>0</v>
      </c>
      <c r="C38" s="69">
        <v>0</v>
      </c>
      <c r="D38" s="69">
        <v>0</v>
      </c>
      <c r="E38" s="69">
        <v>0</v>
      </c>
      <c r="F38" s="69">
        <v>0</v>
      </c>
      <c r="G38" s="69">
        <v>3</v>
      </c>
      <c r="H38" s="69">
        <v>4</v>
      </c>
      <c r="I38" s="69">
        <v>2</v>
      </c>
      <c r="J38" s="69">
        <v>0</v>
      </c>
      <c r="K38" s="69">
        <v>0</v>
      </c>
      <c r="L38" s="69">
        <v>2</v>
      </c>
      <c r="M38" s="69">
        <v>0</v>
      </c>
      <c r="N38" s="69">
        <v>2</v>
      </c>
      <c r="O38" s="69">
        <v>0</v>
      </c>
      <c r="P38" s="69">
        <v>0</v>
      </c>
      <c r="Q38" s="69">
        <v>0</v>
      </c>
      <c r="R38" s="69">
        <v>0</v>
      </c>
      <c r="S38" s="69">
        <v>0</v>
      </c>
      <c r="T38" s="69">
        <v>3</v>
      </c>
    </row>
    <row r="39" spans="1:20">
      <c r="A39" s="5" t="s">
        <v>133</v>
      </c>
      <c r="B39" s="69">
        <v>1</v>
      </c>
      <c r="C39" s="69">
        <v>2</v>
      </c>
      <c r="D39" s="69">
        <v>2</v>
      </c>
      <c r="E39" s="69">
        <v>0</v>
      </c>
      <c r="F39" s="69">
        <v>0</v>
      </c>
      <c r="G39" s="69">
        <v>2</v>
      </c>
      <c r="H39" s="69">
        <v>2</v>
      </c>
      <c r="I39" s="69">
        <v>0</v>
      </c>
      <c r="J39" s="69">
        <v>0</v>
      </c>
      <c r="K39" s="69">
        <v>2</v>
      </c>
      <c r="L39" s="69">
        <v>3</v>
      </c>
      <c r="M39" s="69">
        <v>2</v>
      </c>
      <c r="N39" s="69">
        <v>2</v>
      </c>
      <c r="O39" s="69">
        <v>2</v>
      </c>
      <c r="P39" s="69">
        <v>0</v>
      </c>
      <c r="Q39" s="69">
        <v>2</v>
      </c>
      <c r="R39" s="69">
        <v>0</v>
      </c>
      <c r="S39" s="69">
        <v>0</v>
      </c>
      <c r="T39" s="69">
        <v>2</v>
      </c>
    </row>
    <row r="40" spans="1:20">
      <c r="A40" s="5" t="s">
        <v>134</v>
      </c>
      <c r="B40" s="69">
        <v>1</v>
      </c>
      <c r="C40" s="69">
        <v>2</v>
      </c>
      <c r="D40" s="69">
        <v>2</v>
      </c>
      <c r="E40" s="69">
        <v>0</v>
      </c>
      <c r="F40" s="69">
        <v>0</v>
      </c>
      <c r="G40" s="69">
        <v>3</v>
      </c>
      <c r="H40" s="69">
        <v>3</v>
      </c>
      <c r="I40" s="69">
        <v>0</v>
      </c>
      <c r="J40" s="69">
        <v>0</v>
      </c>
      <c r="K40" s="69">
        <v>2</v>
      </c>
      <c r="L40" s="69">
        <v>3</v>
      </c>
      <c r="M40" s="69">
        <v>2</v>
      </c>
      <c r="N40" s="69">
        <v>2</v>
      </c>
      <c r="O40" s="69">
        <v>3</v>
      </c>
      <c r="P40" s="69">
        <v>0</v>
      </c>
      <c r="Q40" s="69">
        <v>2</v>
      </c>
      <c r="R40" s="69">
        <v>0</v>
      </c>
      <c r="S40" s="69">
        <v>0</v>
      </c>
      <c r="T40" s="69">
        <v>2</v>
      </c>
    </row>
    <row r="41" spans="1:20">
      <c r="A41" s="5" t="s">
        <v>135</v>
      </c>
      <c r="B41" s="69">
        <v>0</v>
      </c>
      <c r="C41" s="69">
        <v>1</v>
      </c>
      <c r="D41" s="69">
        <v>0</v>
      </c>
      <c r="E41" s="69">
        <v>0</v>
      </c>
      <c r="F41" s="69">
        <v>0</v>
      </c>
      <c r="G41" s="69">
        <v>1</v>
      </c>
      <c r="H41" s="69">
        <v>2</v>
      </c>
      <c r="I41" s="69">
        <v>0</v>
      </c>
      <c r="J41" s="69">
        <v>0</v>
      </c>
      <c r="K41" s="69">
        <v>0</v>
      </c>
      <c r="L41" s="69">
        <v>3</v>
      </c>
      <c r="M41" s="69">
        <v>2</v>
      </c>
      <c r="N41" s="69">
        <v>4</v>
      </c>
      <c r="O41" s="69">
        <v>2</v>
      </c>
      <c r="P41" s="69">
        <v>0</v>
      </c>
      <c r="Q41" s="69">
        <v>0</v>
      </c>
      <c r="R41" s="69">
        <v>0</v>
      </c>
      <c r="S41" s="69">
        <v>0</v>
      </c>
      <c r="T41" s="69">
        <v>2</v>
      </c>
    </row>
    <row r="42" spans="1:20">
      <c r="A42" s="5" t="s">
        <v>136</v>
      </c>
      <c r="B42" s="69">
        <v>1</v>
      </c>
      <c r="C42" s="69">
        <v>2</v>
      </c>
      <c r="D42" s="69">
        <v>0</v>
      </c>
      <c r="E42" s="69">
        <v>0</v>
      </c>
      <c r="F42" s="69">
        <v>0</v>
      </c>
      <c r="G42" s="69">
        <v>0</v>
      </c>
      <c r="H42" s="69">
        <v>3</v>
      </c>
      <c r="I42" s="69">
        <v>0</v>
      </c>
      <c r="J42" s="69">
        <v>0</v>
      </c>
      <c r="K42" s="69">
        <v>2</v>
      </c>
      <c r="L42" s="69">
        <v>3</v>
      </c>
      <c r="M42" s="69">
        <v>2</v>
      </c>
      <c r="N42" s="69">
        <v>2</v>
      </c>
      <c r="O42" s="69">
        <v>4</v>
      </c>
      <c r="P42" s="69">
        <v>0</v>
      </c>
      <c r="Q42" s="69">
        <v>2</v>
      </c>
      <c r="R42" s="69">
        <v>2</v>
      </c>
      <c r="S42" s="69">
        <v>0</v>
      </c>
      <c r="T42" s="69">
        <v>2</v>
      </c>
    </row>
  </sheetData>
  <mergeCells count="1">
    <mergeCell ref="A1:A2"/>
  </mergeCells>
  <conditionalFormatting sqref="B3:T42">
    <cfRule type="cellIs" dxfId="26" priority="1" operator="equal">
      <formula>1</formula>
    </cfRule>
    <cfRule type="cellIs" dxfId="25" priority="2" operator="equal">
      <formula>2</formula>
    </cfRule>
    <cfRule type="cellIs" dxfId="24" priority="3" operator="equal">
      <formula>3</formula>
    </cfRule>
    <cfRule type="cellIs" dxfId="23" priority="4" operator="equal">
      <formula>4</formula>
    </cfRule>
  </conditionalFormatting>
  <pageMargins left="0.25" right="0.25" top="0.75" bottom="0.75" header="0.3" footer="0.3"/>
  <pageSetup paperSize="5" scale="84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-0.499984740745262"/>
    <pageSetUpPr fitToPage="1"/>
  </sheetPr>
  <dimension ref="A1:W72"/>
  <sheetViews>
    <sheetView showGridLines="0" zoomScale="150" zoomScaleNormal="150" workbookViewId="0">
      <pane ySplit="2" topLeftCell="A11" activePane="bottomLeft" state="frozen"/>
      <selection pane="bottomLeft" activeCell="I25" sqref="I25"/>
    </sheetView>
  </sheetViews>
  <sheetFormatPr defaultColWidth="9" defaultRowHeight="14.4"/>
  <cols>
    <col min="1" max="1" width="11.5546875" customWidth="1"/>
    <col min="2" max="2" width="7.5546875" customWidth="1"/>
    <col min="3" max="3" width="7.44140625" customWidth="1"/>
    <col min="4" max="4" width="10.5546875" customWidth="1"/>
    <col min="5" max="5" width="12.5546875" customWidth="1"/>
    <col min="6" max="6" width="10.33203125" customWidth="1"/>
    <col min="8" max="8" width="41.109375" customWidth="1"/>
    <col min="9" max="9" width="50" customWidth="1"/>
    <col min="10" max="10" width="5.6640625" customWidth="1"/>
    <col min="11" max="11" width="8.109375" customWidth="1"/>
    <col min="12" max="12" width="13.109375" customWidth="1"/>
  </cols>
  <sheetData>
    <row r="1" spans="1:23" ht="36" customHeight="1">
      <c r="A1" s="205" t="s">
        <v>332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5" t="s">
        <v>332</v>
      </c>
      <c r="N1" s="203"/>
      <c r="O1" s="203"/>
      <c r="P1" s="203"/>
      <c r="Q1" s="203"/>
      <c r="R1" s="203"/>
      <c r="S1" s="203"/>
      <c r="T1" s="203"/>
      <c r="U1" s="203"/>
      <c r="V1" s="203"/>
      <c r="W1" s="203"/>
    </row>
    <row r="2" spans="1:23" ht="11.1" customHeight="1"/>
    <row r="3" spans="1:23" s="8" customFormat="1" ht="21" customHeight="1">
      <c r="A3" s="206" t="s">
        <v>333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  <c r="L3" s="206"/>
      <c r="M3" s="206" t="s">
        <v>333</v>
      </c>
      <c r="N3" s="206"/>
      <c r="O3" s="206"/>
      <c r="P3" s="206"/>
      <c r="Q3" s="206"/>
      <c r="R3" s="206"/>
      <c r="S3" s="206"/>
      <c r="T3" s="206"/>
      <c r="U3" s="206"/>
      <c r="V3" s="206"/>
      <c r="W3" s="206"/>
    </row>
    <row r="4" spans="1:23" s="9" customFormat="1" ht="19.5" customHeight="1">
      <c r="A4"/>
      <c r="B4"/>
      <c r="C4"/>
      <c r="D4"/>
      <c r="E4"/>
      <c r="F4"/>
      <c r="G4"/>
      <c r="H4"/>
      <c r="I4"/>
      <c r="J4"/>
      <c r="K4"/>
      <c r="L4"/>
    </row>
    <row r="5" spans="1:23" s="8" customFormat="1" ht="37.5" customHeight="1">
      <c r="A5" s="216" t="s">
        <v>334</v>
      </c>
      <c r="B5" s="216"/>
      <c r="C5" s="216"/>
      <c r="D5" s="216"/>
      <c r="E5" s="216"/>
      <c r="F5" s="24" t="s">
        <v>335</v>
      </c>
      <c r="G5" s="24" t="s">
        <v>73</v>
      </c>
      <c r="H5" s="24" t="s">
        <v>74</v>
      </c>
      <c r="I5" s="24" t="s">
        <v>75</v>
      </c>
      <c r="J5" s="48"/>
      <c r="K5" s="48"/>
      <c r="L5" s="48"/>
    </row>
    <row r="6" spans="1:23" s="8" customFormat="1" ht="36">
      <c r="A6" s="218" t="s">
        <v>336</v>
      </c>
      <c r="B6" s="218"/>
      <c r="C6" s="218"/>
      <c r="D6" s="236"/>
      <c r="E6" s="236"/>
      <c r="F6" s="57">
        <v>2</v>
      </c>
      <c r="G6" s="42">
        <v>2</v>
      </c>
      <c r="H6" s="25" t="s">
        <v>337</v>
      </c>
      <c r="I6" s="26"/>
      <c r="K6" s="61">
        <v>1</v>
      </c>
      <c r="L6" s="62" t="s">
        <v>338</v>
      </c>
    </row>
    <row r="7" spans="1:23" s="8" customFormat="1" ht="36">
      <c r="A7" s="218" t="s">
        <v>339</v>
      </c>
      <c r="B7" s="218"/>
      <c r="C7" s="218"/>
      <c r="D7" s="236"/>
      <c r="E7" s="236"/>
      <c r="F7" s="57">
        <v>2</v>
      </c>
      <c r="G7" s="42">
        <v>2</v>
      </c>
      <c r="H7" s="25" t="s">
        <v>340</v>
      </c>
      <c r="I7" s="26"/>
      <c r="K7" s="61">
        <v>2</v>
      </c>
      <c r="L7" s="62" t="s">
        <v>341</v>
      </c>
    </row>
    <row r="8" spans="1:23" s="8" customFormat="1" ht="36">
      <c r="A8" s="218" t="s">
        <v>342</v>
      </c>
      <c r="B8" s="218"/>
      <c r="C8" s="218"/>
      <c r="D8" s="236"/>
      <c r="E8" s="236"/>
      <c r="F8" s="57">
        <v>3</v>
      </c>
      <c r="G8" s="42">
        <v>2</v>
      </c>
      <c r="H8" s="25" t="s">
        <v>343</v>
      </c>
      <c r="I8" s="26"/>
      <c r="K8" s="61">
        <v>3</v>
      </c>
      <c r="L8" s="62" t="s">
        <v>344</v>
      </c>
    </row>
    <row r="9" spans="1:23" s="8" customFormat="1">
      <c r="A9" s="218" t="s">
        <v>345</v>
      </c>
      <c r="B9" s="218"/>
      <c r="C9" s="218"/>
      <c r="D9" s="236"/>
      <c r="E9" s="236"/>
      <c r="F9" s="57">
        <v>1</v>
      </c>
      <c r="G9" s="42">
        <v>2</v>
      </c>
      <c r="H9" s="25" t="s">
        <v>346</v>
      </c>
      <c r="I9" s="26"/>
    </row>
    <row r="10" spans="1:23" s="8" customFormat="1" ht="24">
      <c r="A10" s="218" t="s">
        <v>347</v>
      </c>
      <c r="B10" s="218"/>
      <c r="C10" s="218"/>
      <c r="D10" s="236"/>
      <c r="E10" s="236"/>
      <c r="F10" s="57">
        <v>1</v>
      </c>
      <c r="G10" s="42">
        <v>2</v>
      </c>
      <c r="H10" s="25" t="s">
        <v>348</v>
      </c>
      <c r="I10" s="26"/>
    </row>
    <row r="11" spans="1:23" s="8" customFormat="1" ht="36">
      <c r="A11" s="218" t="s">
        <v>349</v>
      </c>
      <c r="B11" s="218"/>
      <c r="C11" s="218"/>
      <c r="D11" s="236"/>
      <c r="E11" s="236"/>
      <c r="F11" s="57">
        <v>1</v>
      </c>
      <c r="G11" s="42">
        <v>2</v>
      </c>
      <c r="H11" s="25" t="s">
        <v>350</v>
      </c>
      <c r="I11" s="26"/>
    </row>
    <row r="12" spans="1:23" s="8" customFormat="1" ht="48">
      <c r="A12" s="218" t="s">
        <v>351</v>
      </c>
      <c r="B12" s="218"/>
      <c r="C12" s="218"/>
      <c r="D12" s="236"/>
      <c r="E12" s="236"/>
      <c r="F12" s="57">
        <v>1</v>
      </c>
      <c r="G12" s="42">
        <v>2</v>
      </c>
      <c r="H12" s="25" t="s">
        <v>352</v>
      </c>
      <c r="I12" s="26"/>
    </row>
    <row r="13" spans="1:23" s="8" customFormat="1" ht="24">
      <c r="A13" s="218" t="s">
        <v>353</v>
      </c>
      <c r="B13" s="218"/>
      <c r="C13" s="218"/>
      <c r="D13" s="236"/>
      <c r="E13" s="236"/>
      <c r="F13" s="57">
        <v>3</v>
      </c>
      <c r="G13" s="42">
        <v>2</v>
      </c>
      <c r="H13" s="25" t="s">
        <v>354</v>
      </c>
      <c r="I13" s="26"/>
    </row>
    <row r="14" spans="1:23" s="8" customFormat="1" ht="36">
      <c r="A14" s="218" t="s">
        <v>355</v>
      </c>
      <c r="B14" s="218"/>
      <c r="C14" s="218"/>
      <c r="D14" s="236"/>
      <c r="E14" s="236"/>
      <c r="F14" s="57">
        <v>3</v>
      </c>
      <c r="G14" s="42">
        <v>2</v>
      </c>
      <c r="H14" s="25" t="s">
        <v>356</v>
      </c>
      <c r="I14" s="26"/>
    </row>
    <row r="15" spans="1:23" s="8" customFormat="1" ht="36">
      <c r="A15" s="218" t="s">
        <v>357</v>
      </c>
      <c r="B15" s="218"/>
      <c r="C15" s="218"/>
      <c r="D15" s="236"/>
      <c r="E15" s="236"/>
      <c r="F15" s="57">
        <v>2</v>
      </c>
      <c r="G15" s="42">
        <v>2</v>
      </c>
      <c r="H15" s="25" t="s">
        <v>358</v>
      </c>
      <c r="I15" s="26"/>
    </row>
    <row r="16" spans="1:23" s="8" customFormat="1" ht="36">
      <c r="A16" s="218" t="s">
        <v>359</v>
      </c>
      <c r="B16" s="218"/>
      <c r="C16" s="218"/>
      <c r="D16" s="236"/>
      <c r="E16" s="236"/>
      <c r="F16" s="57">
        <v>1</v>
      </c>
      <c r="G16" s="42">
        <v>2</v>
      </c>
      <c r="H16" s="25" t="s">
        <v>360</v>
      </c>
      <c r="I16" s="26"/>
    </row>
    <row r="17" spans="1:23" s="8" customFormat="1" ht="24">
      <c r="A17" s="218" t="s">
        <v>361</v>
      </c>
      <c r="B17" s="218"/>
      <c r="C17" s="218"/>
      <c r="D17" s="236"/>
      <c r="E17" s="236"/>
      <c r="F17" s="57">
        <v>2</v>
      </c>
      <c r="G17" s="42">
        <v>2</v>
      </c>
      <c r="H17" s="25" t="s">
        <v>362</v>
      </c>
      <c r="I17" s="26"/>
    </row>
    <row r="18" spans="1:23" s="8" customFormat="1">
      <c r="A18" s="218" t="s">
        <v>363</v>
      </c>
      <c r="B18" s="218"/>
      <c r="C18" s="218"/>
      <c r="D18" s="236"/>
      <c r="E18" s="236"/>
      <c r="F18" s="57">
        <v>3</v>
      </c>
      <c r="G18" s="42">
        <v>2</v>
      </c>
      <c r="H18" s="25" t="s">
        <v>364</v>
      </c>
      <c r="I18" s="26"/>
    </row>
    <row r="19" spans="1:23" s="8" customFormat="1" ht="36">
      <c r="A19" s="218" t="s">
        <v>365</v>
      </c>
      <c r="B19" s="218"/>
      <c r="C19" s="218"/>
      <c r="D19" s="236"/>
      <c r="E19" s="236"/>
      <c r="F19" s="57">
        <v>1</v>
      </c>
      <c r="G19" s="42">
        <v>2</v>
      </c>
      <c r="H19" s="25" t="s">
        <v>366</v>
      </c>
      <c r="I19" s="26"/>
    </row>
    <row r="20" spans="1:23" s="8" customFormat="1" ht="48">
      <c r="A20" s="218" t="s">
        <v>367</v>
      </c>
      <c r="B20" s="218"/>
      <c r="C20" s="218"/>
      <c r="D20" s="236"/>
      <c r="E20" s="236"/>
      <c r="F20" s="57">
        <v>1</v>
      </c>
      <c r="G20" s="42">
        <v>2</v>
      </c>
      <c r="H20" s="25" t="s">
        <v>368</v>
      </c>
      <c r="I20" s="26"/>
    </row>
    <row r="21" spans="1:23" s="8" customFormat="1" ht="24">
      <c r="A21" s="218" t="s">
        <v>369</v>
      </c>
      <c r="B21" s="218"/>
      <c r="C21" s="218"/>
      <c r="D21" s="236"/>
      <c r="E21" s="236"/>
      <c r="F21" s="57">
        <v>3</v>
      </c>
      <c r="G21" s="42">
        <v>2</v>
      </c>
      <c r="H21" s="25" t="s">
        <v>370</v>
      </c>
      <c r="I21" s="26"/>
    </row>
    <row r="22" spans="1:23" s="8" customFormat="1" ht="36">
      <c r="A22" s="218" t="s">
        <v>371</v>
      </c>
      <c r="B22" s="218"/>
      <c r="C22" s="218"/>
      <c r="D22" s="236"/>
      <c r="E22" s="236"/>
      <c r="F22" s="57">
        <v>2</v>
      </c>
      <c r="G22" s="42">
        <v>2</v>
      </c>
      <c r="H22" s="25" t="s">
        <v>372</v>
      </c>
      <c r="I22" s="26"/>
    </row>
    <row r="23" spans="1:23" s="8" customFormat="1" ht="48">
      <c r="A23" s="218" t="s">
        <v>373</v>
      </c>
      <c r="B23" s="218"/>
      <c r="C23" s="218"/>
      <c r="D23" s="236"/>
      <c r="E23" s="236"/>
      <c r="F23" s="57">
        <v>3</v>
      </c>
      <c r="G23" s="42">
        <v>2</v>
      </c>
      <c r="H23" s="25" t="s">
        <v>374</v>
      </c>
      <c r="I23" s="26"/>
      <c r="K23" s="63" t="s">
        <v>84</v>
      </c>
      <c r="L23" s="64">
        <f>AVERAGE(F6:F25)</f>
        <v>1.9</v>
      </c>
    </row>
    <row r="24" spans="1:23" s="8" customFormat="1" ht="24">
      <c r="A24" s="218" t="s">
        <v>375</v>
      </c>
      <c r="B24" s="218"/>
      <c r="C24" s="218"/>
      <c r="D24" s="236"/>
      <c r="E24" s="236"/>
      <c r="F24" s="57">
        <v>1</v>
      </c>
      <c r="G24" s="42">
        <v>2</v>
      </c>
      <c r="H24" s="25" t="s">
        <v>376</v>
      </c>
      <c r="I24" s="26"/>
      <c r="K24" s="63" t="s">
        <v>85</v>
      </c>
      <c r="L24" s="64">
        <f>STDEVP(F6:F25)</f>
        <v>0.83066238629180744</v>
      </c>
    </row>
    <row r="25" spans="1:23" ht="41.4">
      <c r="A25" s="218" t="s">
        <v>377</v>
      </c>
      <c r="B25" s="218"/>
      <c r="C25" s="218"/>
      <c r="D25" s="236"/>
      <c r="E25" s="236"/>
      <c r="F25" s="57">
        <v>2</v>
      </c>
      <c r="G25" s="42">
        <v>2</v>
      </c>
      <c r="H25" s="25" t="s">
        <v>378</v>
      </c>
      <c r="I25" s="26"/>
      <c r="J25" s="8"/>
      <c r="K25" s="63" t="s">
        <v>86</v>
      </c>
      <c r="L25" s="64">
        <f>AVERAGE(G6:G25)/L23</f>
        <v>1.0526315789473684</v>
      </c>
    </row>
    <row r="26" spans="1:23" ht="3.75" customHeight="1">
      <c r="A26" s="53"/>
      <c r="B26" s="53"/>
      <c r="C26" s="53"/>
      <c r="D26" s="53"/>
      <c r="E26" s="53"/>
      <c r="F26" s="58"/>
      <c r="G26" s="59"/>
      <c r="H26" s="60"/>
      <c r="I26" s="60"/>
      <c r="J26" s="8"/>
      <c r="K26" s="63"/>
      <c r="L26" s="64"/>
    </row>
    <row r="27" spans="1:23" ht="25.5" customHeight="1">
      <c r="A27" s="237" t="s">
        <v>379</v>
      </c>
      <c r="B27" s="237"/>
      <c r="C27" s="237"/>
      <c r="D27" s="237"/>
      <c r="E27" s="237"/>
      <c r="F27" s="237"/>
      <c r="G27" s="59"/>
      <c r="H27" s="60"/>
      <c r="I27" s="60"/>
      <c r="J27" s="8"/>
      <c r="K27" s="63"/>
      <c r="L27" s="64"/>
    </row>
    <row r="28" spans="1:23" s="10" customFormat="1" ht="15.6">
      <c r="A28"/>
      <c r="B28" s="1"/>
      <c r="C28" s="1"/>
      <c r="D28" s="1"/>
      <c r="E28"/>
      <c r="F28"/>
      <c r="G28"/>
      <c r="H28"/>
      <c r="I28"/>
      <c r="J28"/>
      <c r="K28"/>
      <c r="L28"/>
    </row>
    <row r="29" spans="1:23" s="9" customFormat="1" ht="24.6" customHeight="1">
      <c r="A29" s="209" t="s">
        <v>87</v>
      </c>
      <c r="B29" s="209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 t="s">
        <v>87</v>
      </c>
      <c r="N29" s="209"/>
      <c r="O29" s="209"/>
      <c r="P29" s="209"/>
      <c r="Q29" s="209"/>
      <c r="R29" s="209"/>
      <c r="S29" s="209"/>
      <c r="T29" s="209"/>
      <c r="U29" s="209"/>
      <c r="V29" s="209"/>
      <c r="W29" s="209"/>
    </row>
    <row r="30" spans="1:23" ht="7.5" customHeight="1"/>
    <row r="31" spans="1:23" ht="43.5" customHeight="1">
      <c r="A31" s="210" t="s">
        <v>166</v>
      </c>
      <c r="B31" s="211"/>
      <c r="C31" s="211"/>
      <c r="D31" s="211"/>
      <c r="F31" s="9"/>
      <c r="G31" s="9"/>
      <c r="H31" s="9"/>
      <c r="I31" s="9"/>
      <c r="J31" s="9"/>
      <c r="K31" s="9"/>
      <c r="L31" s="9"/>
    </row>
    <row r="32" spans="1:23" ht="55.2">
      <c r="A32" s="18" t="s">
        <v>89</v>
      </c>
      <c r="B32" s="19" t="s">
        <v>90</v>
      </c>
      <c r="C32" s="19" t="s">
        <v>91</v>
      </c>
      <c r="D32" s="19" t="s">
        <v>92</v>
      </c>
      <c r="F32" s="9"/>
      <c r="G32" s="9"/>
      <c r="H32" s="9"/>
      <c r="I32" s="9"/>
      <c r="J32" s="9"/>
      <c r="K32" s="9"/>
    </row>
    <row r="33" spans="1:9">
      <c r="A33" s="20" t="s">
        <v>97</v>
      </c>
      <c r="B33" s="54">
        <f t="array" ref="B33:B72">MMULT(DF4map!B2:U41,'DF4'!F6:F25)</f>
        <v>64.5</v>
      </c>
      <c r="C33" s="55">
        <f t="array" ref="C33:C72">MMULT(DF4map!B2:U41,'DF4'!G6:G25)</f>
        <v>70</v>
      </c>
      <c r="D33" s="56">
        <f t="shared" ref="D33:D72" si="0">IFERROR(MROUND(($L$25*100*B33/C33),5)-100,0)</f>
        <v>-5</v>
      </c>
    </row>
    <row r="34" spans="1:9">
      <c r="A34" s="20" t="s">
        <v>98</v>
      </c>
      <c r="B34" s="54">
        <v>66.5</v>
      </c>
      <c r="C34" s="55">
        <v>70</v>
      </c>
      <c r="D34" s="56">
        <f t="shared" si="0"/>
        <v>0</v>
      </c>
      <c r="G34" s="32"/>
      <c r="H34" s="32"/>
      <c r="I34" s="32"/>
    </row>
    <row r="35" spans="1:9">
      <c r="A35" s="20" t="s">
        <v>99</v>
      </c>
      <c r="B35" s="54">
        <v>42</v>
      </c>
      <c r="C35" s="55">
        <v>47</v>
      </c>
      <c r="D35" s="56">
        <f t="shared" si="0"/>
        <v>-5</v>
      </c>
    </row>
    <row r="36" spans="1:9">
      <c r="A36" s="20" t="s">
        <v>100</v>
      </c>
      <c r="B36" s="54">
        <v>71.5</v>
      </c>
      <c r="C36" s="55">
        <v>67</v>
      </c>
      <c r="D36" s="56">
        <f t="shared" si="0"/>
        <v>10</v>
      </c>
    </row>
    <row r="37" spans="1:9">
      <c r="A37" s="20" t="s">
        <v>101</v>
      </c>
      <c r="B37" s="54">
        <v>36</v>
      </c>
      <c r="C37" s="55">
        <v>41</v>
      </c>
      <c r="D37" s="56">
        <f t="shared" si="0"/>
        <v>-10</v>
      </c>
    </row>
    <row r="38" spans="1:9">
      <c r="A38" s="23" t="s">
        <v>102</v>
      </c>
      <c r="B38" s="54">
        <v>52</v>
      </c>
      <c r="C38" s="55">
        <v>56</v>
      </c>
      <c r="D38" s="56">
        <f t="shared" si="0"/>
        <v>0</v>
      </c>
    </row>
    <row r="39" spans="1:9">
      <c r="A39" s="23" t="s">
        <v>103</v>
      </c>
      <c r="B39" s="54">
        <v>45</v>
      </c>
      <c r="C39" s="55">
        <v>50</v>
      </c>
      <c r="D39" s="56">
        <f t="shared" si="0"/>
        <v>-5</v>
      </c>
    </row>
    <row r="40" spans="1:9">
      <c r="A40" s="23" t="s">
        <v>104</v>
      </c>
      <c r="B40" s="54">
        <v>65.5</v>
      </c>
      <c r="C40" s="55">
        <v>66</v>
      </c>
      <c r="D40" s="56">
        <f t="shared" si="0"/>
        <v>5</v>
      </c>
    </row>
    <row r="41" spans="1:9">
      <c r="A41" s="23" t="s">
        <v>105</v>
      </c>
      <c r="B41" s="54">
        <v>28.5</v>
      </c>
      <c r="C41" s="55">
        <v>32</v>
      </c>
      <c r="D41" s="56">
        <f t="shared" si="0"/>
        <v>-5</v>
      </c>
    </row>
    <row r="42" spans="1:9">
      <c r="A42" s="23" t="s">
        <v>106</v>
      </c>
      <c r="B42" s="54">
        <v>67</v>
      </c>
      <c r="C42" s="55">
        <v>68</v>
      </c>
      <c r="D42" s="56">
        <f t="shared" si="0"/>
        <v>5</v>
      </c>
    </row>
    <row r="43" spans="1:9">
      <c r="A43" s="23" t="s">
        <v>107</v>
      </c>
      <c r="B43" s="54">
        <v>63</v>
      </c>
      <c r="C43" s="55">
        <v>62</v>
      </c>
      <c r="D43" s="56">
        <f t="shared" si="0"/>
        <v>5</v>
      </c>
    </row>
    <row r="44" spans="1:9">
      <c r="A44" s="23" t="s">
        <v>108</v>
      </c>
      <c r="B44" s="54">
        <v>45.5</v>
      </c>
      <c r="C44" s="55">
        <v>47</v>
      </c>
      <c r="D44" s="56">
        <f t="shared" si="0"/>
        <v>0</v>
      </c>
    </row>
    <row r="45" spans="1:9">
      <c r="A45" s="23" t="s">
        <v>109</v>
      </c>
      <c r="B45" s="54">
        <v>64</v>
      </c>
      <c r="C45" s="55">
        <v>70</v>
      </c>
      <c r="D45" s="56">
        <f t="shared" si="0"/>
        <v>-5</v>
      </c>
    </row>
    <row r="46" spans="1:9">
      <c r="A46" s="23" t="s">
        <v>110</v>
      </c>
      <c r="B46" s="54">
        <v>41</v>
      </c>
      <c r="C46" s="55">
        <v>43</v>
      </c>
      <c r="D46" s="56">
        <f t="shared" si="0"/>
        <v>0</v>
      </c>
    </row>
    <row r="47" spans="1:9">
      <c r="A47" s="23" t="s">
        <v>111</v>
      </c>
      <c r="B47" s="54">
        <v>36</v>
      </c>
      <c r="C47" s="55">
        <v>39</v>
      </c>
      <c r="D47" s="56">
        <f t="shared" si="0"/>
        <v>-5</v>
      </c>
    </row>
    <row r="48" spans="1:9">
      <c r="A48" s="23" t="s">
        <v>112</v>
      </c>
      <c r="B48" s="54">
        <v>44.5</v>
      </c>
      <c r="C48" s="55">
        <v>43</v>
      </c>
      <c r="D48" s="56">
        <f t="shared" si="0"/>
        <v>10</v>
      </c>
    </row>
    <row r="49" spans="1:4">
      <c r="A49" s="23" t="s">
        <v>113</v>
      </c>
      <c r="B49" s="54">
        <v>48.5</v>
      </c>
      <c r="C49" s="55">
        <v>52</v>
      </c>
      <c r="D49" s="56">
        <f t="shared" si="0"/>
        <v>0</v>
      </c>
    </row>
    <row r="50" spans="1:4">
      <c r="A50" s="23" t="s">
        <v>114</v>
      </c>
      <c r="B50" s="54">
        <v>34</v>
      </c>
      <c r="C50" s="55">
        <v>33</v>
      </c>
      <c r="D50" s="56">
        <f t="shared" si="0"/>
        <v>10</v>
      </c>
    </row>
    <row r="51" spans="1:4">
      <c r="A51" s="23" t="s">
        <v>115</v>
      </c>
      <c r="B51" s="54">
        <v>59</v>
      </c>
      <c r="C51" s="55">
        <v>60</v>
      </c>
      <c r="D51" s="56">
        <f t="shared" si="0"/>
        <v>5</v>
      </c>
    </row>
    <row r="52" spans="1:4">
      <c r="A52" s="20" t="s">
        <v>116</v>
      </c>
      <c r="B52" s="54">
        <v>42.5</v>
      </c>
      <c r="C52" s="55">
        <v>35</v>
      </c>
      <c r="D52" s="56">
        <f t="shared" si="0"/>
        <v>30</v>
      </c>
    </row>
    <row r="53" spans="1:4">
      <c r="A53" s="20" t="s">
        <v>117</v>
      </c>
      <c r="B53" s="54">
        <v>51.5</v>
      </c>
      <c r="C53" s="55">
        <v>51</v>
      </c>
      <c r="D53" s="56">
        <f t="shared" si="0"/>
        <v>5</v>
      </c>
    </row>
    <row r="54" spans="1:4">
      <c r="A54" s="20" t="s">
        <v>118</v>
      </c>
      <c r="B54" s="54">
        <v>42.5</v>
      </c>
      <c r="C54" s="55">
        <v>41</v>
      </c>
      <c r="D54" s="56">
        <f t="shared" si="0"/>
        <v>10</v>
      </c>
    </row>
    <row r="55" spans="1:4">
      <c r="A55" s="20" t="s">
        <v>119</v>
      </c>
      <c r="B55" s="54">
        <v>22.5</v>
      </c>
      <c r="C55" s="55">
        <v>23</v>
      </c>
      <c r="D55" s="56">
        <f t="shared" si="0"/>
        <v>5</v>
      </c>
    </row>
    <row r="56" spans="1:4">
      <c r="A56" s="20" t="s">
        <v>120</v>
      </c>
      <c r="B56" s="54">
        <v>26.5</v>
      </c>
      <c r="C56" s="55">
        <v>28</v>
      </c>
      <c r="D56" s="56">
        <f t="shared" si="0"/>
        <v>0</v>
      </c>
    </row>
    <row r="57" spans="1:4">
      <c r="A57" s="20" t="s">
        <v>121</v>
      </c>
      <c r="B57" s="54">
        <v>42.5</v>
      </c>
      <c r="C57" s="55">
        <v>42</v>
      </c>
      <c r="D57" s="56">
        <f t="shared" si="0"/>
        <v>5</v>
      </c>
    </row>
    <row r="58" spans="1:4">
      <c r="A58" s="20" t="s">
        <v>122</v>
      </c>
      <c r="B58" s="54">
        <v>39</v>
      </c>
      <c r="C58" s="55">
        <v>38</v>
      </c>
      <c r="D58" s="56">
        <f t="shared" si="0"/>
        <v>10</v>
      </c>
    </row>
    <row r="59" spans="1:4">
      <c r="A59" s="20" t="s">
        <v>123</v>
      </c>
      <c r="B59" s="54">
        <v>31</v>
      </c>
      <c r="C59" s="55">
        <v>31</v>
      </c>
      <c r="D59" s="56">
        <f t="shared" si="0"/>
        <v>5</v>
      </c>
    </row>
    <row r="60" spans="1:4">
      <c r="A60" s="20" t="s">
        <v>124</v>
      </c>
      <c r="B60" s="54">
        <v>26.5</v>
      </c>
      <c r="C60" s="55">
        <v>23</v>
      </c>
      <c r="D60" s="56">
        <f t="shared" si="0"/>
        <v>20</v>
      </c>
    </row>
    <row r="61" spans="1:4">
      <c r="A61" s="20" t="s">
        <v>125</v>
      </c>
      <c r="B61" s="54">
        <v>28.5</v>
      </c>
      <c r="C61" s="55">
        <v>25</v>
      </c>
      <c r="D61" s="56">
        <f t="shared" si="0"/>
        <v>20</v>
      </c>
    </row>
    <row r="62" spans="1:4">
      <c r="A62" s="20" t="s">
        <v>126</v>
      </c>
      <c r="B62" s="54">
        <v>50</v>
      </c>
      <c r="C62" s="55">
        <v>45</v>
      </c>
      <c r="D62" s="56">
        <f t="shared" si="0"/>
        <v>15</v>
      </c>
    </row>
    <row r="63" spans="1:4">
      <c r="A63" s="23" t="s">
        <v>127</v>
      </c>
      <c r="B63" s="54">
        <v>29.5</v>
      </c>
      <c r="C63" s="55">
        <v>27</v>
      </c>
      <c r="D63" s="56">
        <f t="shared" si="0"/>
        <v>15</v>
      </c>
    </row>
    <row r="64" spans="1:4">
      <c r="A64" s="23" t="s">
        <v>128</v>
      </c>
      <c r="B64" s="54">
        <v>33.5</v>
      </c>
      <c r="C64" s="55">
        <v>33</v>
      </c>
      <c r="D64" s="56">
        <f t="shared" si="0"/>
        <v>5</v>
      </c>
    </row>
    <row r="65" spans="1:4">
      <c r="A65" s="23" t="s">
        <v>129</v>
      </c>
      <c r="B65" s="54">
        <v>28</v>
      </c>
      <c r="C65" s="55">
        <v>32</v>
      </c>
      <c r="D65" s="56">
        <f t="shared" si="0"/>
        <v>-10</v>
      </c>
    </row>
    <row r="66" spans="1:4">
      <c r="A66" s="23" t="s">
        <v>130</v>
      </c>
      <c r="B66" s="54">
        <v>24.5</v>
      </c>
      <c r="C66" s="55">
        <v>21</v>
      </c>
      <c r="D66" s="56">
        <f t="shared" si="0"/>
        <v>25</v>
      </c>
    </row>
    <row r="67" spans="1:4">
      <c r="A67" s="23" t="s">
        <v>131</v>
      </c>
      <c r="B67" s="54">
        <v>30.5</v>
      </c>
      <c r="C67" s="55">
        <v>29</v>
      </c>
      <c r="D67" s="56">
        <f t="shared" si="0"/>
        <v>10</v>
      </c>
    </row>
    <row r="68" spans="1:4">
      <c r="A68" s="23" t="s">
        <v>132</v>
      </c>
      <c r="B68" s="54">
        <v>26</v>
      </c>
      <c r="C68" s="55">
        <v>29</v>
      </c>
      <c r="D68" s="56">
        <f t="shared" si="0"/>
        <v>-5</v>
      </c>
    </row>
    <row r="69" spans="1:4">
      <c r="A69" s="20" t="s">
        <v>133</v>
      </c>
      <c r="B69" s="54">
        <v>56.5</v>
      </c>
      <c r="C69" s="55">
        <v>61</v>
      </c>
      <c r="D69" s="56">
        <f t="shared" si="0"/>
        <v>-5</v>
      </c>
    </row>
    <row r="70" spans="1:4">
      <c r="A70" s="20" t="s">
        <v>134</v>
      </c>
      <c r="B70" s="54">
        <v>42</v>
      </c>
      <c r="C70" s="55">
        <v>48</v>
      </c>
      <c r="D70" s="56">
        <f t="shared" si="0"/>
        <v>-10</v>
      </c>
    </row>
    <row r="71" spans="1:4">
      <c r="A71" s="20" t="s">
        <v>135</v>
      </c>
      <c r="B71" s="54">
        <v>22.5</v>
      </c>
      <c r="C71" s="55">
        <v>29</v>
      </c>
      <c r="D71" s="56">
        <f t="shared" si="0"/>
        <v>-20</v>
      </c>
    </row>
    <row r="72" spans="1:4">
      <c r="A72" s="20" t="s">
        <v>136</v>
      </c>
      <c r="B72" s="54">
        <v>51.5</v>
      </c>
      <c r="C72" s="55">
        <v>58</v>
      </c>
      <c r="D72" s="56">
        <f t="shared" si="0"/>
        <v>-5</v>
      </c>
    </row>
  </sheetData>
  <mergeCells count="29">
    <mergeCell ref="A27:F27"/>
    <mergeCell ref="A29:L29"/>
    <mergeCell ref="M29:W29"/>
    <mergeCell ref="A31:D31"/>
    <mergeCell ref="A21:E21"/>
    <mergeCell ref="A22:E22"/>
    <mergeCell ref="A23:E23"/>
    <mergeCell ref="A24:E24"/>
    <mergeCell ref="A25:E25"/>
    <mergeCell ref="A16:E16"/>
    <mergeCell ref="A17:E17"/>
    <mergeCell ref="A18:E18"/>
    <mergeCell ref="A19:E19"/>
    <mergeCell ref="A20:E20"/>
    <mergeCell ref="A11:E11"/>
    <mergeCell ref="A12:E12"/>
    <mergeCell ref="A13:E13"/>
    <mergeCell ref="A14:E14"/>
    <mergeCell ref="A15:E15"/>
    <mergeCell ref="A6:E6"/>
    <mergeCell ref="A7:E7"/>
    <mergeCell ref="A8:E8"/>
    <mergeCell ref="A9:E9"/>
    <mergeCell ref="A10:E10"/>
    <mergeCell ref="A1:L1"/>
    <mergeCell ref="M1:W1"/>
    <mergeCell ref="A3:L3"/>
    <mergeCell ref="M3:W3"/>
    <mergeCell ref="A5:E5"/>
  </mergeCells>
  <conditionalFormatting sqref="F6:F26">
    <cfRule type="iconSet" priority="2">
      <iconSet iconSet="3Symbols" showValue="0" reverse="1">
        <cfvo type="percent" val="0"/>
        <cfvo type="num" val="2"/>
        <cfvo type="num" val="3"/>
      </iconSet>
    </cfRule>
  </conditionalFormatting>
  <conditionalFormatting sqref="K6:K8">
    <cfRule type="iconSet" priority="1">
      <iconSet iconSet="3Symbols" showValue="0" reverse="1">
        <cfvo type="percent" val="0"/>
        <cfvo type="percent" val="33"/>
        <cfvo type="percent" val="67"/>
      </iconSet>
    </cfRule>
  </conditionalFormatting>
  <dataValidations count="1">
    <dataValidation type="decimal" allowBlank="1" showInputMessage="1" showErrorMessage="1" sqref="F6:F27" xr:uid="{00000000-0002-0000-0800-000000000000}">
      <formula1>1</formula1>
      <formula2>3</formula2>
    </dataValidation>
  </dataValidations>
  <pageMargins left="0.25" right="0.25" top="0.75" bottom="0.75" header="0.3" footer="0.3"/>
  <pageSetup paperSize="5" scale="87" fitToHeight="100" orientation="landscape"/>
  <headerFooter>
    <oddHeader>&amp;L&amp;10COBIT® 2019 Governance System Design Toolkit&amp;R&amp;10&amp;D&amp;11</oddHeader>
    <oddFooter>&amp;L&amp;10© 2018 ISACA. All rights reserved.&amp;C&amp;10&amp;F&amp;R&amp;10&amp;A—Page &amp;P</oddFooter>
  </headerFooter>
  <rowBreaks count="1" manualBreakCount="1">
    <brk id="27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44</vt:i4>
      </vt:variant>
    </vt:vector>
  </HeadingPairs>
  <TitlesOfParts>
    <vt:vector size="71" baseType="lpstr">
      <vt:lpstr>Instructions</vt:lpstr>
      <vt:lpstr>Canvas</vt:lpstr>
      <vt:lpstr>DF1</vt:lpstr>
      <vt:lpstr>DF1map</vt:lpstr>
      <vt:lpstr>DF2</vt:lpstr>
      <vt:lpstr>DF2map</vt:lpstr>
      <vt:lpstr>DF3</vt:lpstr>
      <vt:lpstr>DF3map</vt:lpstr>
      <vt:lpstr>DF4</vt:lpstr>
      <vt:lpstr>DF4map</vt:lpstr>
      <vt:lpstr>Step2 Summary</vt:lpstr>
      <vt:lpstr>DF5</vt:lpstr>
      <vt:lpstr>DF5map</vt:lpstr>
      <vt:lpstr>DF6</vt:lpstr>
      <vt:lpstr>DF6map</vt:lpstr>
      <vt:lpstr>DF7</vt:lpstr>
      <vt:lpstr>DF7map</vt:lpstr>
      <vt:lpstr>DF8</vt:lpstr>
      <vt:lpstr>DF8map</vt:lpstr>
      <vt:lpstr>DF9map</vt:lpstr>
      <vt:lpstr>DF9</vt:lpstr>
      <vt:lpstr>DF10</vt:lpstr>
      <vt:lpstr>DF10map</vt:lpstr>
      <vt:lpstr>Step 3 Summary</vt:lpstr>
      <vt:lpstr>Sheet1</vt:lpstr>
      <vt:lpstr>Dashboard1</vt:lpstr>
      <vt:lpstr>Dashboard2</vt:lpstr>
      <vt:lpstr>Canvas!Print_Area</vt:lpstr>
      <vt:lpstr>Dashboard1!Print_Area</vt:lpstr>
      <vt:lpstr>Dashboard2!Print_Area</vt:lpstr>
      <vt:lpstr>'DF1'!Print_Area</vt:lpstr>
      <vt:lpstr>'DF10'!Print_Area</vt:lpstr>
      <vt:lpstr>DF10map!Print_Area</vt:lpstr>
      <vt:lpstr>DF1map!Print_Area</vt:lpstr>
      <vt:lpstr>'DF2'!Print_Area</vt:lpstr>
      <vt:lpstr>DF2map!Print_Area</vt:lpstr>
      <vt:lpstr>'DF3'!Print_Area</vt:lpstr>
      <vt:lpstr>DF3map!Print_Area</vt:lpstr>
      <vt:lpstr>'DF4'!Print_Area</vt:lpstr>
      <vt:lpstr>DF4map!Print_Area</vt:lpstr>
      <vt:lpstr>'DF5'!Print_Area</vt:lpstr>
      <vt:lpstr>DF5map!Print_Area</vt:lpstr>
      <vt:lpstr>'DF6'!Print_Area</vt:lpstr>
      <vt:lpstr>DF6map!Print_Area</vt:lpstr>
      <vt:lpstr>DF7map!Print_Area</vt:lpstr>
      <vt:lpstr>'DF8'!Print_Area</vt:lpstr>
      <vt:lpstr>DF8map!Print_Area</vt:lpstr>
      <vt:lpstr>'DF9'!Print_Area</vt:lpstr>
      <vt:lpstr>DF9map!Print_Area</vt:lpstr>
      <vt:lpstr>Instructions!Print_Area</vt:lpstr>
      <vt:lpstr>Canvas!Print_Titles</vt:lpstr>
      <vt:lpstr>'DF1'!Print_Titles</vt:lpstr>
      <vt:lpstr>'DF10'!Print_Titles</vt:lpstr>
      <vt:lpstr>DF10map!Print_Titles</vt:lpstr>
      <vt:lpstr>DF1map!Print_Titles</vt:lpstr>
      <vt:lpstr>'DF2'!Print_Titles</vt:lpstr>
      <vt:lpstr>'DF3'!Print_Titles</vt:lpstr>
      <vt:lpstr>DF3map!Print_Titles</vt:lpstr>
      <vt:lpstr>'DF4'!Print_Titles</vt:lpstr>
      <vt:lpstr>DF4map!Print_Titles</vt:lpstr>
      <vt:lpstr>'DF5'!Print_Titles</vt:lpstr>
      <vt:lpstr>DF5map!Print_Titles</vt:lpstr>
      <vt:lpstr>'DF6'!Print_Titles</vt:lpstr>
      <vt:lpstr>DF6map!Print_Titles</vt:lpstr>
      <vt:lpstr>'DF7'!Print_Titles</vt:lpstr>
      <vt:lpstr>DF7map!Print_Titles</vt:lpstr>
      <vt:lpstr>'DF8'!Print_Titles</vt:lpstr>
      <vt:lpstr>DF8map!Print_Titles</vt:lpstr>
      <vt:lpstr>'DF9'!Print_Titles</vt:lpstr>
      <vt:lpstr>DF9map!Print_Titles</vt:lpstr>
      <vt:lpstr>Instructions!Print_Titles</vt:lpstr>
    </vt:vector>
  </TitlesOfParts>
  <Company>ISACA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COBIT® 2019 Governance System Design Toolkit V1.0</dc:title>
  <dc:creator>Dirk Steuperaert</dc:creator>
  <dc:description>Toolkit companion to:
COBIT® 2019 Design Guide: Designing an Information and Technology Governance Solution</dc:description>
  <cp:lastModifiedBy>Mardiana</cp:lastModifiedBy>
  <cp:lastPrinted>2018-12-04T01:19:00Z</cp:lastPrinted>
  <dcterms:created xsi:type="dcterms:W3CDTF">2018-05-27T21:45:00Z</dcterms:created>
  <dcterms:modified xsi:type="dcterms:W3CDTF">2024-11-11T12:29:44Z</dcterms:modified>
  <cp:category>COBIT® 2019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1033-2.7.0.4476</vt:lpwstr>
  </property>
</Properties>
</file>