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755"/>
  </bookViews>
  <sheets>
    <sheet name="Jurnal Koreks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I85" i="1"/>
  <c r="I84" i="1"/>
  <c r="I83" i="1"/>
  <c r="I82" i="1"/>
  <c r="I81" i="1"/>
  <c r="F78" i="1"/>
  <c r="G79" i="1" s="1"/>
  <c r="F71" i="1"/>
  <c r="G72" i="1"/>
  <c r="F65" i="1"/>
  <c r="G66" i="1"/>
  <c r="G63" i="1"/>
  <c r="G61" i="1"/>
  <c r="G59" i="1"/>
  <c r="G57" i="1"/>
  <c r="G54" i="1"/>
  <c r="G52" i="1"/>
  <c r="G50" i="1"/>
  <c r="G48" i="1"/>
  <c r="F45" i="1"/>
  <c r="M46" i="1"/>
  <c r="K46" i="1"/>
  <c r="K45" i="1"/>
  <c r="G46" i="1" s="1"/>
  <c r="N42" i="1"/>
  <c r="N41" i="1"/>
  <c r="N40" i="1"/>
  <c r="L42" i="1"/>
  <c r="L41" i="1"/>
  <c r="L40" i="1"/>
  <c r="G37" i="1"/>
  <c r="G35" i="1"/>
  <c r="G33" i="1"/>
  <c r="F30" i="1"/>
  <c r="G31" i="1"/>
  <c r="F28" i="1"/>
  <c r="F26" i="1"/>
  <c r="G27" i="1"/>
  <c r="F22" i="1"/>
  <c r="G25" i="1"/>
  <c r="G23" i="1"/>
  <c r="G21" i="1"/>
  <c r="G19" i="1"/>
  <c r="G17" i="1"/>
  <c r="G15" i="1"/>
  <c r="G13" i="1"/>
  <c r="G11" i="1"/>
  <c r="G9" i="1"/>
</calcChain>
</file>

<file path=xl/sharedStrings.xml><?xml version="1.0" encoding="utf-8"?>
<sst xmlns="http://schemas.openxmlformats.org/spreadsheetml/2006/main" count="149" uniqueCount="64">
  <si>
    <t xml:space="preserve">PT SUGUS </t>
  </si>
  <si>
    <t>JURNAL KOREKSI</t>
  </si>
  <si>
    <t>PER 31 DESEMBER 2018</t>
  </si>
  <si>
    <t xml:space="preserve">No </t>
  </si>
  <si>
    <t>Tanggal</t>
  </si>
  <si>
    <t>INDEX KKP</t>
  </si>
  <si>
    <t>Debet</t>
  </si>
  <si>
    <t>Kredit</t>
  </si>
  <si>
    <t>Keterangan</t>
  </si>
  <si>
    <t>31 Des 2018</t>
  </si>
  <si>
    <t>Bank</t>
  </si>
  <si>
    <t>Piutang</t>
  </si>
  <si>
    <t>Piutang PT Merdeka</t>
  </si>
  <si>
    <t>Piutang PT Rimba</t>
  </si>
  <si>
    <t>Piutang PT Wahana</t>
  </si>
  <si>
    <t>Penjualan</t>
  </si>
  <si>
    <t>Piutang PT Sejahtera</t>
  </si>
  <si>
    <t>Piutang Zebra Pratama</t>
  </si>
  <si>
    <t>Piiutang PT Zeira</t>
  </si>
  <si>
    <t>Piiutang PT Lesrari</t>
  </si>
  <si>
    <t>Piutang PT Orientasi</t>
  </si>
  <si>
    <t>Biaya Piutang Tak Tertagih</t>
  </si>
  <si>
    <t>Piutang PT Tempo</t>
  </si>
  <si>
    <t>Persediaan</t>
  </si>
  <si>
    <t>Persediaan Polyvinyl</t>
  </si>
  <si>
    <t>Tidak Dijurnal</t>
  </si>
  <si>
    <t>Beban Kerusakan Persediaan /Beban Lain-lain</t>
  </si>
  <si>
    <t>Persediaan Carton Box</t>
  </si>
  <si>
    <t>Beban Promosi</t>
  </si>
  <si>
    <t>Persediaan Rucofin SP 1000</t>
  </si>
  <si>
    <t>Beban Upah Langsung</t>
  </si>
  <si>
    <t>C</t>
  </si>
  <si>
    <t>E1</t>
  </si>
  <si>
    <t>PL1</t>
  </si>
  <si>
    <t>PL3</t>
  </si>
  <si>
    <t>E</t>
  </si>
  <si>
    <t>Piutang Salesman/Piutang Lain-lain</t>
  </si>
  <si>
    <t>Piutang Karyawan/Piutang Lain-lain</t>
  </si>
  <si>
    <t>F3</t>
  </si>
  <si>
    <t>F4</t>
  </si>
  <si>
    <t>F1</t>
  </si>
  <si>
    <t>Hutang Gaji/Hutang Lain-lain</t>
  </si>
  <si>
    <t>Piutang Pelita</t>
  </si>
  <si>
    <t>(Selisih BAP Kas besar)</t>
  </si>
  <si>
    <t>INVESTASI</t>
  </si>
  <si>
    <t>Deposito</t>
  </si>
  <si>
    <t>Pendapatan Bunga</t>
  </si>
  <si>
    <t>D</t>
  </si>
  <si>
    <t>Biaya Adm Bank</t>
  </si>
  <si>
    <t>Jasa Giro</t>
  </si>
  <si>
    <t>Bank CAB</t>
  </si>
  <si>
    <t>Utang PT Caraka</t>
  </si>
  <si>
    <t>Tolakan Kliring</t>
  </si>
  <si>
    <t>Bank Loppo</t>
  </si>
  <si>
    <t>Beban Sewa</t>
  </si>
  <si>
    <t>Sewa dibayar dimuka</t>
  </si>
  <si>
    <t>PPN</t>
  </si>
  <si>
    <t>PPh Pasal 4</t>
  </si>
  <si>
    <t>Beban Asuransi</t>
  </si>
  <si>
    <t>Asuransi dibayar dimuka</t>
  </si>
  <si>
    <t>Bangunan</t>
  </si>
  <si>
    <t>Perabot</t>
  </si>
  <si>
    <t>Kendaraan</t>
  </si>
  <si>
    <t>ASET TETAP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</si>
</sst>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1" fontId="0" fillId="0" borderId="0" xfId="1" applyFont="1"/>
    <xf numFmtId="4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1" fontId="0" fillId="0" borderId="1" xfId="1" applyFont="1" applyBorder="1"/>
    <xf numFmtId="41" fontId="0" fillId="0" borderId="1" xfId="0" applyNumberForma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1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9" fontId="0" fillId="0" borderId="0" xfId="0" applyNumberFormat="1"/>
    <xf numFmtId="14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69" workbookViewId="0">
      <selection activeCell="A90" sqref="A90"/>
    </sheetView>
  </sheetViews>
  <sheetFormatPr defaultRowHeight="15" x14ac:dyDescent="0.25"/>
  <cols>
    <col min="1" max="1" width="4" style="1" bestFit="1" customWidth="1"/>
    <col min="2" max="2" width="11.140625" bestFit="1" customWidth="1"/>
    <col min="3" max="3" width="21.140625" bestFit="1" customWidth="1"/>
    <col min="4" max="4" width="25.5703125" bestFit="1" customWidth="1"/>
    <col min="5" max="5" width="6.28515625" style="1" customWidth="1"/>
    <col min="6" max="6" width="12.5703125" style="3" bestFit="1" customWidth="1"/>
    <col min="7" max="7" width="12.5703125" bestFit="1" customWidth="1"/>
    <col min="9" max="9" width="14.28515625" bestFit="1" customWidth="1"/>
    <col min="11" max="13" width="12.5703125" bestFit="1" customWidth="1"/>
  </cols>
  <sheetData>
    <row r="1" spans="1:7" x14ac:dyDescent="0.25">
      <c r="A1" s="2" t="s">
        <v>0</v>
      </c>
      <c r="B1" s="2"/>
      <c r="C1" s="2"/>
      <c r="D1" s="2"/>
      <c r="E1" s="2"/>
      <c r="F1" s="2"/>
      <c r="G1" s="2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2" t="s">
        <v>2</v>
      </c>
      <c r="B3" s="2"/>
      <c r="C3" s="2"/>
      <c r="D3" s="2"/>
      <c r="E3" s="2"/>
      <c r="F3" s="2"/>
      <c r="G3" s="2"/>
    </row>
    <row r="5" spans="1:7" ht="30" x14ac:dyDescent="0.25">
      <c r="A5" s="9" t="s">
        <v>3</v>
      </c>
      <c r="B5" s="9" t="s">
        <v>4</v>
      </c>
      <c r="C5" s="10" t="s">
        <v>8</v>
      </c>
      <c r="D5" s="10"/>
      <c r="E5" s="11" t="s">
        <v>5</v>
      </c>
      <c r="F5" s="12" t="s">
        <v>6</v>
      </c>
      <c r="G5" s="9" t="s">
        <v>7</v>
      </c>
    </row>
    <row r="6" spans="1:7" x14ac:dyDescent="0.25">
      <c r="A6" s="1">
        <v>1</v>
      </c>
      <c r="B6" t="s">
        <v>9</v>
      </c>
      <c r="C6" t="s">
        <v>10</v>
      </c>
      <c r="E6" s="13" t="s">
        <v>31</v>
      </c>
      <c r="F6" s="3">
        <v>10000000</v>
      </c>
    </row>
    <row r="7" spans="1:7" x14ac:dyDescent="0.25">
      <c r="D7" t="s">
        <v>12</v>
      </c>
      <c r="E7" s="13" t="s">
        <v>32</v>
      </c>
      <c r="G7" s="3">
        <v>10000000</v>
      </c>
    </row>
    <row r="8" spans="1:7" x14ac:dyDescent="0.25">
      <c r="A8" s="1">
        <v>2</v>
      </c>
      <c r="B8" t="s">
        <v>9</v>
      </c>
      <c r="C8" t="s">
        <v>10</v>
      </c>
      <c r="E8" s="13" t="s">
        <v>31</v>
      </c>
      <c r="F8" s="3">
        <v>11000000</v>
      </c>
    </row>
    <row r="9" spans="1:7" x14ac:dyDescent="0.25">
      <c r="D9" t="s">
        <v>13</v>
      </c>
      <c r="E9" s="13" t="s">
        <v>32</v>
      </c>
      <c r="G9" s="4">
        <f>F8</f>
        <v>11000000</v>
      </c>
    </row>
    <row r="10" spans="1:7" x14ac:dyDescent="0.25">
      <c r="A10" s="1">
        <v>3</v>
      </c>
      <c r="B10" t="s">
        <v>9</v>
      </c>
      <c r="C10" t="s">
        <v>10</v>
      </c>
      <c r="E10" s="13" t="s">
        <v>31</v>
      </c>
      <c r="F10" s="3">
        <v>1500000</v>
      </c>
    </row>
    <row r="11" spans="1:7" x14ac:dyDescent="0.25">
      <c r="D11" t="s">
        <v>14</v>
      </c>
      <c r="E11" s="13" t="s">
        <v>32</v>
      </c>
      <c r="G11" s="4">
        <f>F10</f>
        <v>1500000</v>
      </c>
    </row>
    <row r="12" spans="1:7" x14ac:dyDescent="0.25">
      <c r="A12" s="1">
        <v>4</v>
      </c>
      <c r="B12" t="s">
        <v>9</v>
      </c>
      <c r="C12" t="s">
        <v>15</v>
      </c>
      <c r="E12" s="13" t="s">
        <v>33</v>
      </c>
      <c r="F12" s="3">
        <v>22000000</v>
      </c>
    </row>
    <row r="13" spans="1:7" x14ac:dyDescent="0.25">
      <c r="D13" t="s">
        <v>16</v>
      </c>
      <c r="E13" s="13" t="s">
        <v>32</v>
      </c>
      <c r="G13" s="4">
        <f>F12</f>
        <v>22000000</v>
      </c>
    </row>
    <row r="14" spans="1:7" x14ac:dyDescent="0.25">
      <c r="A14" s="1">
        <v>5</v>
      </c>
      <c r="B14" t="s">
        <v>9</v>
      </c>
      <c r="C14" t="s">
        <v>17</v>
      </c>
      <c r="E14" s="13" t="s">
        <v>32</v>
      </c>
      <c r="F14" s="3">
        <v>70000000</v>
      </c>
    </row>
    <row r="15" spans="1:7" x14ac:dyDescent="0.25">
      <c r="D15" t="s">
        <v>19</v>
      </c>
      <c r="E15" s="13" t="s">
        <v>32</v>
      </c>
      <c r="G15" s="4">
        <f>F14</f>
        <v>70000000</v>
      </c>
    </row>
    <row r="16" spans="1:7" x14ac:dyDescent="0.25">
      <c r="A16" s="1">
        <v>6</v>
      </c>
      <c r="B16" t="s">
        <v>9</v>
      </c>
      <c r="C16" t="s">
        <v>10</v>
      </c>
      <c r="E16" s="13" t="s">
        <v>31</v>
      </c>
      <c r="F16" s="3">
        <v>400000</v>
      </c>
    </row>
    <row r="17" spans="1:7" x14ac:dyDescent="0.25">
      <c r="D17" t="s">
        <v>18</v>
      </c>
      <c r="E17" s="13" t="s">
        <v>32</v>
      </c>
      <c r="G17" s="4">
        <f>F16</f>
        <v>400000</v>
      </c>
    </row>
    <row r="18" spans="1:7" x14ac:dyDescent="0.25">
      <c r="A18" s="1">
        <v>7</v>
      </c>
      <c r="B18" t="s">
        <v>9</v>
      </c>
      <c r="C18" t="s">
        <v>21</v>
      </c>
      <c r="E18" s="13" t="s">
        <v>34</v>
      </c>
      <c r="F18" s="3">
        <v>11000000</v>
      </c>
    </row>
    <row r="19" spans="1:7" x14ac:dyDescent="0.25">
      <c r="D19" t="s">
        <v>20</v>
      </c>
      <c r="E19" s="13" t="s">
        <v>32</v>
      </c>
      <c r="G19" s="4">
        <f>F18</f>
        <v>11000000</v>
      </c>
    </row>
    <row r="20" spans="1:7" x14ac:dyDescent="0.25">
      <c r="A20" s="1">
        <v>8</v>
      </c>
      <c r="B20" t="s">
        <v>9</v>
      </c>
      <c r="C20" t="s">
        <v>36</v>
      </c>
      <c r="E20" s="13" t="s">
        <v>35</v>
      </c>
      <c r="F20" s="3">
        <v>15000000</v>
      </c>
    </row>
    <row r="21" spans="1:7" ht="15.75" thickBot="1" x14ac:dyDescent="0.3">
      <c r="A21" s="5"/>
      <c r="B21" s="6"/>
      <c r="C21" s="6"/>
      <c r="D21" s="6" t="s">
        <v>22</v>
      </c>
      <c r="E21" s="14" t="s">
        <v>32</v>
      </c>
      <c r="F21" s="7"/>
      <c r="G21" s="8">
        <f>F20</f>
        <v>15000000</v>
      </c>
    </row>
    <row r="22" spans="1:7" ht="15.75" thickTop="1" x14ac:dyDescent="0.25">
      <c r="A22" s="1">
        <v>9</v>
      </c>
      <c r="B22" t="s">
        <v>9</v>
      </c>
      <c r="C22" t="s">
        <v>37</v>
      </c>
      <c r="E22" s="13" t="s">
        <v>35</v>
      </c>
      <c r="F22" s="3">
        <f>90*15000</f>
        <v>1350000</v>
      </c>
    </row>
    <row r="23" spans="1:7" x14ac:dyDescent="0.25">
      <c r="D23" t="s">
        <v>24</v>
      </c>
      <c r="E23" s="13" t="s">
        <v>38</v>
      </c>
      <c r="G23" s="4">
        <f>F22</f>
        <v>1350000</v>
      </c>
    </row>
    <row r="24" spans="1:7" x14ac:dyDescent="0.25">
      <c r="A24" s="1">
        <v>10</v>
      </c>
      <c r="C24" t="s">
        <v>25</v>
      </c>
    </row>
    <row r="25" spans="1:7" x14ac:dyDescent="0.25">
      <c r="G25" s="4">
        <f>F24</f>
        <v>0</v>
      </c>
    </row>
    <row r="26" spans="1:7" x14ac:dyDescent="0.25">
      <c r="A26" s="1">
        <v>11</v>
      </c>
      <c r="B26" t="s">
        <v>9</v>
      </c>
      <c r="C26" t="s">
        <v>26</v>
      </c>
      <c r="E26" s="13" t="s">
        <v>34</v>
      </c>
      <c r="F26" s="3">
        <f>1100*10000</f>
        <v>11000000</v>
      </c>
    </row>
    <row r="27" spans="1:7" x14ac:dyDescent="0.25">
      <c r="D27" t="s">
        <v>27</v>
      </c>
      <c r="E27" s="13" t="s">
        <v>39</v>
      </c>
      <c r="G27" s="4">
        <f>F26</f>
        <v>11000000</v>
      </c>
    </row>
    <row r="28" spans="1:7" x14ac:dyDescent="0.25">
      <c r="A28" s="1">
        <v>12</v>
      </c>
      <c r="B28" t="s">
        <v>9</v>
      </c>
      <c r="C28" t="s">
        <v>25</v>
      </c>
      <c r="F28" s="3">
        <f>1100*10000</f>
        <v>11000000</v>
      </c>
    </row>
    <row r="29" spans="1:7" x14ac:dyDescent="0.25">
      <c r="G29" s="4"/>
    </row>
    <row r="30" spans="1:7" x14ac:dyDescent="0.25">
      <c r="A30" s="1">
        <v>13</v>
      </c>
      <c r="B30" t="s">
        <v>9</v>
      </c>
      <c r="C30" t="s">
        <v>28</v>
      </c>
      <c r="E30" s="13" t="s">
        <v>34</v>
      </c>
      <c r="F30" s="3">
        <f>1000*15910</f>
        <v>15910000</v>
      </c>
    </row>
    <row r="31" spans="1:7" x14ac:dyDescent="0.25">
      <c r="D31" t="s">
        <v>29</v>
      </c>
      <c r="E31" s="13" t="s">
        <v>40</v>
      </c>
      <c r="G31" s="4">
        <f>F30</f>
        <v>15910000</v>
      </c>
    </row>
    <row r="32" spans="1:7" x14ac:dyDescent="0.25">
      <c r="A32" s="1">
        <v>14</v>
      </c>
      <c r="B32" t="s">
        <v>9</v>
      </c>
      <c r="C32" t="s">
        <v>30</v>
      </c>
      <c r="E32" s="13" t="s">
        <v>34</v>
      </c>
      <c r="F32" s="3">
        <v>15000000</v>
      </c>
    </row>
    <row r="33" spans="1:14" ht="15.75" thickBot="1" x14ac:dyDescent="0.3">
      <c r="A33" s="5"/>
      <c r="B33" s="6"/>
      <c r="C33" s="6"/>
      <c r="D33" s="6" t="s">
        <v>41</v>
      </c>
      <c r="E33" s="5"/>
      <c r="F33" s="7"/>
      <c r="G33" s="8">
        <f>F32</f>
        <v>15000000</v>
      </c>
    </row>
    <row r="34" spans="1:14" ht="15.75" thickTop="1" x14ac:dyDescent="0.25">
      <c r="A34" s="1">
        <v>15</v>
      </c>
      <c r="B34" t="s">
        <v>9</v>
      </c>
      <c r="C34" t="s">
        <v>10</v>
      </c>
      <c r="E34" s="13" t="s">
        <v>31</v>
      </c>
      <c r="F34" s="3">
        <v>6000000</v>
      </c>
    </row>
    <row r="35" spans="1:14" x14ac:dyDescent="0.25">
      <c r="D35" t="s">
        <v>42</v>
      </c>
      <c r="E35" s="13" t="s">
        <v>32</v>
      </c>
      <c r="G35" s="4">
        <f>F34</f>
        <v>6000000</v>
      </c>
    </row>
    <row r="36" spans="1:14" x14ac:dyDescent="0.25">
      <c r="A36" s="1">
        <v>16</v>
      </c>
      <c r="B36" t="s">
        <v>9</v>
      </c>
      <c r="C36" t="s">
        <v>10</v>
      </c>
      <c r="E36" s="13" t="s">
        <v>31</v>
      </c>
      <c r="F36" s="3">
        <v>2000000</v>
      </c>
    </row>
    <row r="37" spans="1:14" x14ac:dyDescent="0.25">
      <c r="D37" t="s">
        <v>12</v>
      </c>
      <c r="E37" s="13" t="s">
        <v>32</v>
      </c>
      <c r="G37" s="4">
        <f>F36</f>
        <v>2000000</v>
      </c>
    </row>
    <row r="38" spans="1:14" x14ac:dyDescent="0.25">
      <c r="C38" s="15" t="s">
        <v>43</v>
      </c>
      <c r="D38" s="15"/>
    </row>
    <row r="39" spans="1:14" x14ac:dyDescent="0.25">
      <c r="I39" s="16" t="s">
        <v>44</v>
      </c>
    </row>
    <row r="40" spans="1:14" x14ac:dyDescent="0.25">
      <c r="A40" s="1">
        <v>17</v>
      </c>
      <c r="B40" t="s">
        <v>9</v>
      </c>
      <c r="C40" t="s">
        <v>25</v>
      </c>
      <c r="E40" s="13"/>
      <c r="I40" s="3">
        <v>20000</v>
      </c>
      <c r="J40" s="3">
        <v>10000</v>
      </c>
      <c r="K40" s="3">
        <v>10500</v>
      </c>
      <c r="L40" s="3">
        <f>J40*K40</f>
        <v>105000000</v>
      </c>
      <c r="M40" s="3">
        <v>105000000</v>
      </c>
      <c r="N40" s="4">
        <f>L40-M40</f>
        <v>0</v>
      </c>
    </row>
    <row r="41" spans="1:14" x14ac:dyDescent="0.25">
      <c r="E41" s="13"/>
      <c r="G41" s="4"/>
      <c r="I41" s="3">
        <v>10000</v>
      </c>
      <c r="J41" s="3">
        <v>20000</v>
      </c>
      <c r="K41">
        <v>8500</v>
      </c>
      <c r="L41" s="3">
        <f>J41*K41</f>
        <v>170000000</v>
      </c>
      <c r="M41" s="3">
        <v>170000000</v>
      </c>
      <c r="N41" s="4">
        <f>L41-M41</f>
        <v>0</v>
      </c>
    </row>
    <row r="42" spans="1:14" x14ac:dyDescent="0.25">
      <c r="L42" s="4">
        <f>L40+L41</f>
        <v>275000000</v>
      </c>
      <c r="N42" s="4">
        <f>N40+N41</f>
        <v>0</v>
      </c>
    </row>
    <row r="45" spans="1:14" x14ac:dyDescent="0.25">
      <c r="A45" s="1">
        <v>18</v>
      </c>
      <c r="B45" t="s">
        <v>9</v>
      </c>
      <c r="C45" t="s">
        <v>45</v>
      </c>
      <c r="E45" s="13" t="s">
        <v>47</v>
      </c>
      <c r="F45" s="3">
        <f>K45+M46</f>
        <v>322500000</v>
      </c>
      <c r="I45" s="3">
        <v>1000000000</v>
      </c>
      <c r="J45" s="17">
        <v>0.3</v>
      </c>
      <c r="K45" s="4">
        <f>I45*J45</f>
        <v>300000000</v>
      </c>
    </row>
    <row r="46" spans="1:14" x14ac:dyDescent="0.25">
      <c r="D46" t="s">
        <v>46</v>
      </c>
      <c r="E46" s="13"/>
      <c r="G46" s="4">
        <f>F45</f>
        <v>322500000</v>
      </c>
      <c r="I46" s="3">
        <v>30000</v>
      </c>
      <c r="J46" s="3">
        <v>15000</v>
      </c>
      <c r="K46" s="4">
        <f>I46*J46</f>
        <v>450000000</v>
      </c>
      <c r="L46" s="17">
        <v>0.05</v>
      </c>
      <c r="M46" s="4">
        <f>K46*L46</f>
        <v>22500000</v>
      </c>
    </row>
    <row r="47" spans="1:14" x14ac:dyDescent="0.25">
      <c r="A47" s="1">
        <v>19</v>
      </c>
      <c r="B47" t="s">
        <v>9</v>
      </c>
      <c r="C47" t="s">
        <v>48</v>
      </c>
      <c r="E47" s="13"/>
      <c r="F47" s="3">
        <v>25000</v>
      </c>
    </row>
    <row r="48" spans="1:14" x14ac:dyDescent="0.25">
      <c r="D48" t="s">
        <v>50</v>
      </c>
      <c r="E48" s="13" t="s">
        <v>32</v>
      </c>
      <c r="G48" s="4">
        <f>F47</f>
        <v>25000</v>
      </c>
    </row>
    <row r="49" spans="1:7" x14ac:dyDescent="0.25">
      <c r="B49" t="s">
        <v>9</v>
      </c>
      <c r="C49" t="s">
        <v>50</v>
      </c>
      <c r="E49" s="13" t="s">
        <v>32</v>
      </c>
      <c r="F49" s="3">
        <v>156500</v>
      </c>
    </row>
    <row r="50" spans="1:7" x14ac:dyDescent="0.25">
      <c r="D50" t="s">
        <v>49</v>
      </c>
      <c r="E50" s="13"/>
      <c r="G50" s="4">
        <f>F49</f>
        <v>156500</v>
      </c>
    </row>
    <row r="51" spans="1:7" x14ac:dyDescent="0.25">
      <c r="B51" t="s">
        <v>9</v>
      </c>
      <c r="C51" t="s">
        <v>51</v>
      </c>
      <c r="F51" s="3">
        <v>11000000</v>
      </c>
    </row>
    <row r="52" spans="1:7" x14ac:dyDescent="0.25">
      <c r="D52" t="s">
        <v>50</v>
      </c>
      <c r="E52" s="13" t="s">
        <v>32</v>
      </c>
      <c r="G52" s="4">
        <f>F51</f>
        <v>11000000</v>
      </c>
    </row>
    <row r="53" spans="1:7" x14ac:dyDescent="0.25">
      <c r="B53" t="s">
        <v>9</v>
      </c>
      <c r="C53" t="s">
        <v>52</v>
      </c>
      <c r="F53" s="3">
        <v>2200000</v>
      </c>
    </row>
    <row r="54" spans="1:7" x14ac:dyDescent="0.25">
      <c r="D54" t="s">
        <v>50</v>
      </c>
      <c r="E54" s="13" t="s">
        <v>32</v>
      </c>
      <c r="G54" s="4">
        <f>F53</f>
        <v>2200000</v>
      </c>
    </row>
    <row r="56" spans="1:7" x14ac:dyDescent="0.25">
      <c r="A56" s="1">
        <v>20</v>
      </c>
      <c r="B56" t="s">
        <v>9</v>
      </c>
      <c r="C56" t="s">
        <v>48</v>
      </c>
      <c r="E56" s="13"/>
      <c r="F56" s="3">
        <v>5000</v>
      </c>
    </row>
    <row r="57" spans="1:7" x14ac:dyDescent="0.25">
      <c r="D57" t="s">
        <v>53</v>
      </c>
      <c r="E57" s="13" t="s">
        <v>32</v>
      </c>
      <c r="G57" s="4">
        <f>F56</f>
        <v>5000</v>
      </c>
    </row>
    <row r="58" spans="1:7" x14ac:dyDescent="0.25">
      <c r="B58" t="s">
        <v>9</v>
      </c>
      <c r="C58" t="s">
        <v>50</v>
      </c>
      <c r="E58" s="13" t="s">
        <v>32</v>
      </c>
      <c r="F58" s="3">
        <v>75226</v>
      </c>
    </row>
    <row r="59" spans="1:7" x14ac:dyDescent="0.25">
      <c r="D59" t="s">
        <v>49</v>
      </c>
      <c r="E59" s="13"/>
      <c r="G59" s="4">
        <f>F58</f>
        <v>75226</v>
      </c>
    </row>
    <row r="60" spans="1:7" x14ac:dyDescent="0.25">
      <c r="B60" t="s">
        <v>9</v>
      </c>
      <c r="C60" t="s">
        <v>48</v>
      </c>
      <c r="E60" s="13"/>
      <c r="F60" s="3">
        <v>18000</v>
      </c>
    </row>
    <row r="61" spans="1:7" x14ac:dyDescent="0.25">
      <c r="D61" t="s">
        <v>53</v>
      </c>
      <c r="E61" s="13" t="s">
        <v>32</v>
      </c>
      <c r="G61" s="4">
        <f>F60</f>
        <v>18000</v>
      </c>
    </row>
    <row r="62" spans="1:7" x14ac:dyDescent="0.25">
      <c r="B62" t="s">
        <v>9</v>
      </c>
      <c r="C62" t="s">
        <v>53</v>
      </c>
      <c r="E62" s="13"/>
      <c r="F62" s="3">
        <v>3750000</v>
      </c>
    </row>
    <row r="63" spans="1:7" x14ac:dyDescent="0.25">
      <c r="D63" t="s">
        <v>11</v>
      </c>
      <c r="E63" s="13" t="s">
        <v>32</v>
      </c>
      <c r="G63" s="4">
        <f>F62</f>
        <v>3750000</v>
      </c>
    </row>
    <row r="65" spans="1:7" x14ac:dyDescent="0.25">
      <c r="A65" s="1">
        <v>21</v>
      </c>
      <c r="B65" t="s">
        <v>9</v>
      </c>
      <c r="C65" t="s">
        <v>54</v>
      </c>
      <c r="E65" s="13"/>
      <c r="F65" s="3">
        <f>10/12 *(24000000)</f>
        <v>20000000</v>
      </c>
    </row>
    <row r="66" spans="1:7" x14ac:dyDescent="0.25">
      <c r="D66" t="s">
        <v>55</v>
      </c>
      <c r="E66" s="13"/>
      <c r="G66" s="4">
        <f>F65</f>
        <v>20000000</v>
      </c>
    </row>
    <row r="67" spans="1:7" x14ac:dyDescent="0.25">
      <c r="B67" s="18">
        <v>43405</v>
      </c>
      <c r="C67" t="s">
        <v>55</v>
      </c>
      <c r="F67" s="3">
        <v>30000000</v>
      </c>
    </row>
    <row r="68" spans="1:7" x14ac:dyDescent="0.25">
      <c r="C68" t="s">
        <v>56</v>
      </c>
      <c r="F68" s="3">
        <v>3000000</v>
      </c>
    </row>
    <row r="69" spans="1:7" x14ac:dyDescent="0.25">
      <c r="C69" t="s">
        <v>57</v>
      </c>
      <c r="F69" s="3">
        <v>3000000</v>
      </c>
    </row>
    <row r="70" spans="1:7" x14ac:dyDescent="0.25">
      <c r="D70" t="s">
        <v>10</v>
      </c>
      <c r="G70" s="3">
        <v>36000000</v>
      </c>
    </row>
    <row r="71" spans="1:7" x14ac:dyDescent="0.25">
      <c r="B71" t="s">
        <v>9</v>
      </c>
      <c r="C71" t="s">
        <v>54</v>
      </c>
      <c r="E71" s="13"/>
      <c r="F71" s="3">
        <f>2/12 *(30000000)</f>
        <v>5000000</v>
      </c>
    </row>
    <row r="72" spans="1:7" x14ac:dyDescent="0.25">
      <c r="D72" t="s">
        <v>55</v>
      </c>
      <c r="E72" s="13"/>
      <c r="G72" s="4">
        <f>F71</f>
        <v>5000000</v>
      </c>
    </row>
    <row r="74" spans="1:7" x14ac:dyDescent="0.25">
      <c r="B74" s="18">
        <v>43435</v>
      </c>
      <c r="C74" t="s">
        <v>55</v>
      </c>
      <c r="F74" s="3">
        <v>20000000</v>
      </c>
    </row>
    <row r="75" spans="1:7" x14ac:dyDescent="0.25">
      <c r="C75" t="s">
        <v>56</v>
      </c>
      <c r="F75" s="3">
        <v>2000000</v>
      </c>
    </row>
    <row r="76" spans="1:7" x14ac:dyDescent="0.25">
      <c r="C76" t="s">
        <v>57</v>
      </c>
      <c r="F76" s="3">
        <v>2000000</v>
      </c>
    </row>
    <row r="77" spans="1:7" x14ac:dyDescent="0.25">
      <c r="D77" t="s">
        <v>10</v>
      </c>
      <c r="G77" s="3">
        <v>24000000</v>
      </c>
    </row>
    <row r="78" spans="1:7" x14ac:dyDescent="0.25">
      <c r="B78" t="s">
        <v>9</v>
      </c>
      <c r="C78" t="s">
        <v>54</v>
      </c>
      <c r="E78" s="13"/>
      <c r="F78" s="3">
        <f>1/12 *(20000000)</f>
        <v>1666666.6666666665</v>
      </c>
    </row>
    <row r="79" spans="1:7" x14ac:dyDescent="0.25">
      <c r="D79" t="s">
        <v>55</v>
      </c>
      <c r="E79" s="13"/>
      <c r="G79" s="4">
        <f>F78</f>
        <v>1666666.6666666665</v>
      </c>
    </row>
    <row r="81" spans="1:9" x14ac:dyDescent="0.25">
      <c r="A81" s="1">
        <v>22</v>
      </c>
      <c r="B81" t="s">
        <v>9</v>
      </c>
      <c r="C81" t="s">
        <v>58</v>
      </c>
      <c r="F81" s="3">
        <f>I85</f>
        <v>19300000</v>
      </c>
      <c r="H81" t="s">
        <v>60</v>
      </c>
      <c r="I81" s="3">
        <f>9/12 *(15000000)</f>
        <v>11250000</v>
      </c>
    </row>
    <row r="82" spans="1:9" x14ac:dyDescent="0.25">
      <c r="D82" t="s">
        <v>59</v>
      </c>
      <c r="H82" t="s">
        <v>61</v>
      </c>
      <c r="I82" s="3">
        <f>9/12 *(1200000)</f>
        <v>900000</v>
      </c>
    </row>
    <row r="83" spans="1:9" x14ac:dyDescent="0.25">
      <c r="H83" t="s">
        <v>62</v>
      </c>
      <c r="I83" s="3">
        <f>7/12 *(3000000)</f>
        <v>1750000</v>
      </c>
    </row>
    <row r="84" spans="1:9" x14ac:dyDescent="0.25">
      <c r="H84" t="s">
        <v>23</v>
      </c>
      <c r="I84" s="3">
        <f>6/12 *(10800000)</f>
        <v>5400000</v>
      </c>
    </row>
    <row r="85" spans="1:9" ht="15.75" thickBot="1" x14ac:dyDescent="0.3">
      <c r="A85" s="5"/>
      <c r="B85" s="6"/>
      <c r="C85" s="6"/>
      <c r="D85" s="6"/>
      <c r="E85" s="5"/>
      <c r="F85" s="7"/>
      <c r="G85" s="6"/>
      <c r="I85" s="4">
        <f>SUM(I81:I84)</f>
        <v>19300000</v>
      </c>
    </row>
    <row r="86" spans="1:9" ht="15.75" thickTop="1" x14ac:dyDescent="0.25">
      <c r="A86" s="1">
        <v>23</v>
      </c>
      <c r="B86" t="s">
        <v>9</v>
      </c>
      <c r="C86" t="s">
        <v>44</v>
      </c>
    </row>
    <row r="88" spans="1:9" x14ac:dyDescent="0.25">
      <c r="A88" s="1">
        <v>24</v>
      </c>
      <c r="B88" t="s">
        <v>9</v>
      </c>
      <c r="C88" t="s">
        <v>63</v>
      </c>
    </row>
  </sheetData>
  <mergeCells count="5">
    <mergeCell ref="A1:G1"/>
    <mergeCell ref="A2:G2"/>
    <mergeCell ref="A3:G3"/>
    <mergeCell ref="C5:D5"/>
    <mergeCell ref="C38:D3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Jurnal Koreksi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2020-07-19T13:28:31Z</dcterms:created>
  <dcterms:modified xsi:type="dcterms:W3CDTF">2020-07-19T15:55:06Z</dcterms:modified>
</cp:coreProperties>
</file>