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MAR KHADAFI\PLAK UM\"/>
    </mc:Choice>
  </mc:AlternateContent>
  <bookViews>
    <workbookView xWindow="0" yWindow="0" windowWidth="20490" windowHeight="7350" activeTab="3"/>
  </bookViews>
  <sheets>
    <sheet name="Master Akun" sheetId="1" r:id="rId1"/>
    <sheet name="Jurnal Umum" sheetId="2" r:id="rId2"/>
    <sheet name="B.B Piutang" sheetId="4" r:id="rId3"/>
    <sheet name="Buku Besar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4" l="1"/>
  <c r="G4" i="2" l="1"/>
  <c r="F4" i="2"/>
  <c r="D22" i="2"/>
  <c r="D23" i="2"/>
  <c r="D24" i="2"/>
  <c r="D25" i="2"/>
  <c r="D26" i="2"/>
  <c r="D27" i="2"/>
  <c r="D28" i="2"/>
  <c r="D29" i="2"/>
  <c r="D30" i="2"/>
  <c r="D31" i="2"/>
  <c r="D32" i="2"/>
  <c r="D47" i="1"/>
  <c r="E47" i="1"/>
  <c r="D19" i="2" l="1"/>
  <c r="I402" i="3"/>
  <c r="H402" i="3"/>
  <c r="D398" i="3"/>
  <c r="G35" i="2" l="1"/>
  <c r="I30" i="4"/>
  <c r="H30" i="4"/>
  <c r="D26" i="4"/>
  <c r="I20" i="4"/>
  <c r="H20" i="4"/>
  <c r="D16" i="4"/>
  <c r="H10" i="4"/>
  <c r="I10" i="4"/>
  <c r="I392" i="3"/>
  <c r="H392" i="3"/>
  <c r="D388" i="3"/>
  <c r="I382" i="3"/>
  <c r="H382" i="3"/>
  <c r="D378" i="3"/>
  <c r="I372" i="3"/>
  <c r="H372" i="3"/>
  <c r="D368" i="3"/>
  <c r="I362" i="3"/>
  <c r="H362" i="3"/>
  <c r="D358" i="3"/>
  <c r="I352" i="3"/>
  <c r="H352" i="3"/>
  <c r="D348" i="3"/>
  <c r="I342" i="3"/>
  <c r="H342" i="3"/>
  <c r="D338" i="3"/>
  <c r="I332" i="3"/>
  <c r="H332" i="3"/>
  <c r="D328" i="3"/>
  <c r="I322" i="3"/>
  <c r="H322" i="3"/>
  <c r="D318" i="3"/>
  <c r="I312" i="3"/>
  <c r="H312" i="3"/>
  <c r="D308" i="3"/>
  <c r="I302" i="3"/>
  <c r="H302" i="3"/>
  <c r="D298" i="3"/>
  <c r="I292" i="3"/>
  <c r="H292" i="3"/>
  <c r="D288" i="3"/>
  <c r="I282" i="3"/>
  <c r="H282" i="3"/>
  <c r="D278" i="3"/>
  <c r="I272" i="3"/>
  <c r="H272" i="3"/>
  <c r="D268" i="3"/>
  <c r="I262" i="3"/>
  <c r="H262" i="3"/>
  <c r="D258" i="3"/>
  <c r="I252" i="3"/>
  <c r="H252" i="3"/>
  <c r="D248" i="3"/>
  <c r="I242" i="3"/>
  <c r="H242" i="3"/>
  <c r="D238" i="3"/>
  <c r="I232" i="3"/>
  <c r="H232" i="3"/>
  <c r="D228" i="3"/>
  <c r="I222" i="3"/>
  <c r="H222" i="3"/>
  <c r="D218" i="3"/>
  <c r="I212" i="3"/>
  <c r="H212" i="3"/>
  <c r="D208" i="3"/>
  <c r="I202" i="3"/>
  <c r="H202" i="3"/>
  <c r="D198" i="3"/>
  <c r="I192" i="3"/>
  <c r="H192" i="3"/>
  <c r="D188" i="3"/>
  <c r="I182" i="3"/>
  <c r="H182" i="3"/>
  <c r="D178" i="3"/>
  <c r="I172" i="3"/>
  <c r="H172" i="3"/>
  <c r="D168" i="3"/>
  <c r="I162" i="3"/>
  <c r="H162" i="3"/>
  <c r="D158" i="3"/>
  <c r="I152" i="3"/>
  <c r="H152" i="3"/>
  <c r="D148" i="3"/>
  <c r="I142" i="3"/>
  <c r="H142" i="3"/>
  <c r="D138" i="3"/>
  <c r="I132" i="3"/>
  <c r="H132" i="3"/>
  <c r="D128" i="3"/>
  <c r="I122" i="3"/>
  <c r="H122" i="3"/>
  <c r="D118" i="3"/>
  <c r="I112" i="3"/>
  <c r="H112" i="3"/>
  <c r="D108" i="3"/>
  <c r="I102" i="3"/>
  <c r="H102" i="3"/>
  <c r="D98" i="3"/>
  <c r="I92" i="3"/>
  <c r="H92" i="3"/>
  <c r="D88" i="3"/>
  <c r="I82" i="3"/>
  <c r="H82" i="3"/>
  <c r="D78" i="3"/>
  <c r="I72" i="3"/>
  <c r="H72" i="3"/>
  <c r="D68" i="3"/>
  <c r="I62" i="3"/>
  <c r="H62" i="3"/>
  <c r="D58" i="3"/>
  <c r="I52" i="3"/>
  <c r="H52" i="3"/>
  <c r="D48" i="3"/>
  <c r="I42" i="3"/>
  <c r="H42" i="3"/>
  <c r="D38" i="3"/>
  <c r="I32" i="3"/>
  <c r="H32" i="3"/>
  <c r="D28" i="3"/>
  <c r="I20" i="3"/>
  <c r="H20" i="3"/>
  <c r="D16" i="3"/>
  <c r="I10" i="3"/>
  <c r="H10" i="3"/>
  <c r="D6" i="3"/>
  <c r="D8" i="2" l="1"/>
  <c r="D10" i="2"/>
  <c r="D11" i="2"/>
  <c r="D13" i="2"/>
  <c r="D14" i="2"/>
  <c r="D16" i="2"/>
  <c r="D17" i="2"/>
  <c r="D20" i="2"/>
  <c r="D21" i="2"/>
  <c r="D33" i="2"/>
  <c r="D34" i="2"/>
  <c r="D7" i="2"/>
  <c r="G11" i="4" l="1"/>
  <c r="H11" i="4" s="1"/>
  <c r="F35" i="2"/>
  <c r="G43" i="3"/>
  <c r="H43" i="3" s="1"/>
  <c r="G22" i="3"/>
  <c r="G24" i="3"/>
  <c r="G23" i="3"/>
  <c r="F403" i="3"/>
  <c r="H403" i="3" s="1"/>
  <c r="G11" i="3"/>
  <c r="H11" i="3" s="1"/>
  <c r="F323" i="3"/>
  <c r="H323" i="3" s="1"/>
  <c r="F21" i="3"/>
  <c r="H21" i="3" s="1"/>
  <c r="F353" i="3"/>
  <c r="H353" i="3" s="1"/>
  <c r="F333" i="3"/>
  <c r="H333" i="3" s="1"/>
  <c r="H22" i="3" l="1"/>
  <c r="H23" i="3" s="1"/>
  <c r="H24" i="3" s="1"/>
</calcChain>
</file>

<file path=xl/sharedStrings.xml><?xml version="1.0" encoding="utf-8"?>
<sst xmlns="http://schemas.openxmlformats.org/spreadsheetml/2006/main" count="750" uniqueCount="129">
  <si>
    <t>No.Akun</t>
  </si>
  <si>
    <t>Keterangan</t>
  </si>
  <si>
    <t>REF</t>
  </si>
  <si>
    <t>Debet</t>
  </si>
  <si>
    <t>Kredit</t>
  </si>
  <si>
    <t>1-1100</t>
  </si>
  <si>
    <t>Kas Kecil</t>
  </si>
  <si>
    <t>1-1110</t>
  </si>
  <si>
    <t>Bank</t>
  </si>
  <si>
    <t>1-1120</t>
  </si>
  <si>
    <t>Surat Surat Berharga</t>
  </si>
  <si>
    <t>1-1130</t>
  </si>
  <si>
    <t>Piutang Usaha</t>
  </si>
  <si>
    <t>1-1140</t>
  </si>
  <si>
    <t>Cadangan Kerugian Piutang</t>
  </si>
  <si>
    <t>1-1150</t>
  </si>
  <si>
    <t>Piutang Karyawan</t>
  </si>
  <si>
    <t>1-1170</t>
  </si>
  <si>
    <t>Persediaan Barang Dagang</t>
  </si>
  <si>
    <t>1-1180</t>
  </si>
  <si>
    <t>Persediaan Perlengkapan Kantor</t>
  </si>
  <si>
    <t>1-1190</t>
  </si>
  <si>
    <t>Persediaan Perlengkapan Toko</t>
  </si>
  <si>
    <t>1-1200</t>
  </si>
  <si>
    <t>PPN Masukan</t>
  </si>
  <si>
    <t>1-1210</t>
  </si>
  <si>
    <t>Pajak Di Bayar Dimuka</t>
  </si>
  <si>
    <t>1-1220</t>
  </si>
  <si>
    <t>Asuransi Di Bayar Dimuka</t>
  </si>
  <si>
    <t>1-1230</t>
  </si>
  <si>
    <t>Iklan Di Bayar Dimuka</t>
  </si>
  <si>
    <t>1-21000</t>
  </si>
  <si>
    <t>Tanah</t>
  </si>
  <si>
    <t>1-21200</t>
  </si>
  <si>
    <t>Bangunan</t>
  </si>
  <si>
    <t>1-21201</t>
  </si>
  <si>
    <t>Akumulasi Penyusutan Bangunan</t>
  </si>
  <si>
    <t>1-21300</t>
  </si>
  <si>
    <t>Kendaraan</t>
  </si>
  <si>
    <t>1-21301</t>
  </si>
  <si>
    <t>Akumulasi Penyusutan Kendaraan</t>
  </si>
  <si>
    <t>1-21400</t>
  </si>
  <si>
    <t>Peralatan</t>
  </si>
  <si>
    <t>1-21401</t>
  </si>
  <si>
    <t>2-1100</t>
  </si>
  <si>
    <t>Hutang Usaha</t>
  </si>
  <si>
    <t>2-1130</t>
  </si>
  <si>
    <t>PPN Keluaran</t>
  </si>
  <si>
    <t>2-1140</t>
  </si>
  <si>
    <t>Hutang Pajak Penghasilan</t>
  </si>
  <si>
    <t>Hutang Bank</t>
  </si>
  <si>
    <t>3-1100</t>
  </si>
  <si>
    <t>Modal Saham</t>
  </si>
  <si>
    <t>3-1200</t>
  </si>
  <si>
    <t>Laba Di Tahan</t>
  </si>
  <si>
    <t>4-1000</t>
  </si>
  <si>
    <t>Penjualan</t>
  </si>
  <si>
    <t>Potongan Penjualan</t>
  </si>
  <si>
    <t>Retur Penjualan</t>
  </si>
  <si>
    <t>5-1000</t>
  </si>
  <si>
    <t>Harga Pokok Penjualan</t>
  </si>
  <si>
    <t>6-1100</t>
  </si>
  <si>
    <t>Biaya Gaji dan Upah Penjualan</t>
  </si>
  <si>
    <t>Biaya Gaji dan Upah Adm.</t>
  </si>
  <si>
    <t>Biaya Listrik, Telp, dan Air</t>
  </si>
  <si>
    <t>Biaya Peliharaan dan Perbaikan</t>
  </si>
  <si>
    <t>8-1000</t>
  </si>
  <si>
    <t>Pendapatan Jasa Giro</t>
  </si>
  <si>
    <t>Pendapatan Deviden</t>
  </si>
  <si>
    <t>9-1000</t>
  </si>
  <si>
    <t>Biaya Administrasi Bank</t>
  </si>
  <si>
    <t>Biaya Bunga Bank</t>
  </si>
  <si>
    <t>6-2100</t>
  </si>
  <si>
    <t>6-2200</t>
  </si>
  <si>
    <t>6-2300</t>
  </si>
  <si>
    <t>6-2400</t>
  </si>
  <si>
    <t>8-2000</t>
  </si>
  <si>
    <t>9-2000</t>
  </si>
  <si>
    <t>2-2100</t>
  </si>
  <si>
    <t>4-2000</t>
  </si>
  <si>
    <t>4-3000</t>
  </si>
  <si>
    <t>JUMLAH</t>
  </si>
  <si>
    <t>NO AKUN</t>
  </si>
  <si>
    <t>NAMA PELANGGAN</t>
  </si>
  <si>
    <t>JUMLAH PIUTANG</t>
  </si>
  <si>
    <t>KETERANGAN</t>
  </si>
  <si>
    <t>CS-001</t>
  </si>
  <si>
    <t>Miraco Digital</t>
  </si>
  <si>
    <t>Tanggal 25 Oktober 2011, Termin 2/10 n/30</t>
  </si>
  <si>
    <t>CS-002</t>
  </si>
  <si>
    <t>Panorama Foto</t>
  </si>
  <si>
    <t>Tanggal 03 November 2011, Termin 2/10 n/30</t>
  </si>
  <si>
    <t>CS-003</t>
  </si>
  <si>
    <t>Muhammad Fadjar</t>
  </si>
  <si>
    <t>No Acc</t>
  </si>
  <si>
    <t>Tanggal</t>
  </si>
  <si>
    <t>No Bukti</t>
  </si>
  <si>
    <t>Kode Persediaan</t>
  </si>
  <si>
    <t>Barang Masuk</t>
  </si>
  <si>
    <t>Barang Keluar</t>
  </si>
  <si>
    <t>Qtty</t>
  </si>
  <si>
    <t>Harga</t>
  </si>
  <si>
    <t>Jumlah</t>
  </si>
  <si>
    <t>Kode Akun</t>
  </si>
  <si>
    <t>Nama Akun</t>
  </si>
  <si>
    <t>No.Bukti</t>
  </si>
  <si>
    <t>Saldo</t>
  </si>
  <si>
    <t>1 Des</t>
  </si>
  <si>
    <t>Kode Pelanggan</t>
  </si>
  <si>
    <t>Nama Pelanggan</t>
  </si>
  <si>
    <t>Penerimaan Penjualan Tunai</t>
  </si>
  <si>
    <t>pembayaran utilitas</t>
  </si>
  <si>
    <t>Pembayaran utilitas</t>
  </si>
  <si>
    <t>Pembayaran Gaji</t>
  </si>
  <si>
    <t>Biaya Koran</t>
  </si>
  <si>
    <t>5-2000</t>
  </si>
  <si>
    <t>Uang Muka Pembelian</t>
  </si>
  <si>
    <t>Dititip uang pembelian produk</t>
  </si>
  <si>
    <t>Pembayaran atas penjualan</t>
  </si>
  <si>
    <t>Biaya Entertain</t>
  </si>
  <si>
    <t>DAFTAR NAMA ACCOUNT PT. KHARISMA DIGITAL</t>
  </si>
  <si>
    <t>NAMA : UMAR KHADAFI ALKAFF</t>
  </si>
  <si>
    <t>NPM : 1712120125</t>
  </si>
  <si>
    <t>PT. KHARISMA DIGITAL</t>
  </si>
  <si>
    <t>JURNAL UMUM</t>
  </si>
  <si>
    <t>UNTUK BULAN DESEMBER 2011</t>
  </si>
  <si>
    <t>TOTAL</t>
  </si>
  <si>
    <t>BUKU BANTU PIUTANG</t>
  </si>
  <si>
    <t>BUKU BESAR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</si>
</sst>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&quot;Rp&quot;* #,##0_-;\-&quot;Rp&quot;* #,##0_-;_-&quot;Rp&quot;* &quot;-&quot;_-;_-@_-"/>
    <numFmt numFmtId="164" formatCode="_-[$Rp-421]* #,##0_-;\-[$Rp-421]* #,##0_-;_-[$Rp-421]* &quot;-&quot;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3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3" fillId="0" borderId="18" xfId="0" applyNumberFormat="1" applyFont="1" applyBorder="1" applyAlignment="1">
      <alignment horizontal="center" vertical="center"/>
    </xf>
    <xf numFmtId="0" fontId="0" fillId="0" borderId="0" xfId="0" applyFont="1"/>
    <xf numFmtId="0" fontId="3" fillId="0" borderId="16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5" fillId="0" borderId="0" xfId="0" applyFont="1"/>
    <xf numFmtId="0" fontId="5" fillId="0" borderId="6" xfId="0" applyFont="1" applyBorder="1"/>
    <xf numFmtId="164" fontId="5" fillId="0" borderId="2" xfId="0" applyNumberFormat="1" applyFont="1" applyBorder="1"/>
    <xf numFmtId="164" fontId="5" fillId="0" borderId="22" xfId="0" applyNumberFormat="1" applyFont="1" applyBorder="1"/>
    <xf numFmtId="0" fontId="5" fillId="0" borderId="7" xfId="0" applyFont="1" applyBorder="1"/>
    <xf numFmtId="164" fontId="5" fillId="0" borderId="1" xfId="0" applyNumberFormat="1" applyFont="1" applyBorder="1"/>
    <xf numFmtId="164" fontId="5" fillId="0" borderId="17" xfId="0" applyNumberFormat="1" applyFont="1" applyBorder="1"/>
    <xf numFmtId="0" fontId="5" fillId="0" borderId="1" xfId="0" applyFont="1" applyBorder="1"/>
    <xf numFmtId="49" fontId="5" fillId="0" borderId="0" xfId="0" applyNumberFormat="1" applyFont="1" applyBorder="1"/>
    <xf numFmtId="0" fontId="5" fillId="0" borderId="0" xfId="0" applyFont="1" applyBorder="1"/>
    <xf numFmtId="0" fontId="5" fillId="0" borderId="0" xfId="0" applyFont="1" applyAlignment="1"/>
    <xf numFmtId="0" fontId="2" fillId="2" borderId="2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3" fillId="0" borderId="30" xfId="0" applyNumberFormat="1" applyFont="1" applyBorder="1" applyAlignment="1">
      <alignment horizontal="center" vertical="center"/>
    </xf>
    <xf numFmtId="0" fontId="5" fillId="0" borderId="10" xfId="0" applyFont="1" applyBorder="1"/>
    <xf numFmtId="164" fontId="5" fillId="0" borderId="10" xfId="0" applyNumberFormat="1" applyFont="1" applyBorder="1"/>
    <xf numFmtId="164" fontId="5" fillId="0" borderId="31" xfId="0" applyNumberFormat="1" applyFont="1" applyBorder="1"/>
    <xf numFmtId="49" fontId="2" fillId="2" borderId="29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0" fontId="5" fillId="0" borderId="16" xfId="0" applyFont="1" applyBorder="1"/>
    <xf numFmtId="0" fontId="5" fillId="0" borderId="2" xfId="0" applyFont="1" applyBorder="1"/>
    <xf numFmtId="0" fontId="5" fillId="0" borderId="18" xfId="0" applyFont="1" applyBorder="1"/>
    <xf numFmtId="42" fontId="5" fillId="0" borderId="1" xfId="0" applyNumberFormat="1" applyFont="1" applyBorder="1"/>
    <xf numFmtId="0" fontId="5" fillId="0" borderId="19" xfId="0" applyFont="1" applyBorder="1"/>
    <xf numFmtId="0" fontId="5" fillId="0" borderId="20" xfId="0" applyFont="1" applyBorder="1"/>
    <xf numFmtId="164" fontId="5" fillId="0" borderId="20" xfId="0" applyNumberFormat="1" applyFont="1" applyBorder="1"/>
    <xf numFmtId="164" fontId="5" fillId="0" borderId="21" xfId="0" applyNumberFormat="1" applyFont="1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49" fontId="5" fillId="0" borderId="16" xfId="0" applyNumberFormat="1" applyFont="1" applyBorder="1"/>
    <xf numFmtId="0" fontId="5" fillId="0" borderId="2" xfId="0" applyFont="1" applyBorder="1" applyAlignment="1">
      <alignment horizontal="center"/>
    </xf>
    <xf numFmtId="0" fontId="5" fillId="0" borderId="22" xfId="0" applyFont="1" applyBorder="1"/>
    <xf numFmtId="49" fontId="5" fillId="0" borderId="18" xfId="0" applyNumberFormat="1" applyFont="1" applyBorder="1"/>
    <xf numFmtId="0" fontId="5" fillId="0" borderId="1" xfId="0" applyFont="1" applyBorder="1" applyAlignment="1">
      <alignment horizontal="center"/>
    </xf>
    <xf numFmtId="0" fontId="5" fillId="0" borderId="17" xfId="0" applyFont="1" applyBorder="1"/>
    <xf numFmtId="0" fontId="4" fillId="2" borderId="2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20" xfId="0" applyFont="1" applyBorder="1" applyAlignment="1">
      <alignment horizontal="center"/>
    </xf>
    <xf numFmtId="0" fontId="2" fillId="2" borderId="20" xfId="0" applyFont="1" applyFill="1" applyBorder="1"/>
    <xf numFmtId="164" fontId="2" fillId="2" borderId="20" xfId="0" applyNumberFormat="1" applyFont="1" applyFill="1" applyBorder="1"/>
    <xf numFmtId="0" fontId="2" fillId="2" borderId="21" xfId="0" applyFont="1" applyFill="1" applyBorder="1"/>
    <xf numFmtId="0" fontId="2" fillId="2" borderId="0" xfId="0" applyFont="1" applyFill="1"/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164" fontId="5" fillId="0" borderId="0" xfId="0" applyNumberFormat="1" applyFont="1"/>
    <xf numFmtId="17" fontId="5" fillId="0" borderId="2" xfId="0" applyNumberFormat="1" applyFont="1" applyBorder="1" applyAlignment="1">
      <alignment horizontal="center"/>
    </xf>
    <xf numFmtId="17" fontId="5" fillId="0" borderId="1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164" fontId="5" fillId="0" borderId="22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42" fontId="5" fillId="0" borderId="1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164" fontId="5" fillId="0" borderId="20" xfId="0" applyNumberFormat="1" applyFont="1" applyBorder="1" applyAlignment="1">
      <alignment horizontal="center"/>
    </xf>
    <xf numFmtId="164" fontId="5" fillId="0" borderId="21" xfId="0" applyNumberFormat="1" applyFont="1" applyBorder="1" applyAlignment="1">
      <alignment horizontal="center"/>
    </xf>
    <xf numFmtId="0" fontId="0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left"/>
    </xf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2" borderId="0" xfId="0" applyFont="1" applyFill="1" applyBorder="1"/>
    <xf numFmtId="0" fontId="2" fillId="2" borderId="5" xfId="0" applyFont="1" applyFill="1" applyBorder="1"/>
    <xf numFmtId="0" fontId="4" fillId="2" borderId="32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36" xfId="0" applyFont="1" applyFill="1" applyBorder="1" applyAlignment="1">
      <alignment horizontal="left"/>
    </xf>
    <xf numFmtId="0" fontId="2" fillId="2" borderId="37" xfId="0" applyFont="1" applyFill="1" applyBorder="1" applyAlignment="1">
      <alignment horizontal="left"/>
    </xf>
    <xf numFmtId="49" fontId="2" fillId="2" borderId="38" xfId="0" applyNumberFormat="1" applyFont="1" applyFill="1" applyBorder="1" applyAlignment="1">
      <alignment horizontal="center"/>
    </xf>
    <xf numFmtId="49" fontId="2" fillId="2" borderId="39" xfId="0" applyNumberFormat="1" applyFont="1" applyFill="1" applyBorder="1" applyAlignment="1">
      <alignment horizontal="center"/>
    </xf>
    <xf numFmtId="49" fontId="2" fillId="2" borderId="40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3366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zoomScaleNormal="100" workbookViewId="0">
      <selection activeCell="B22" sqref="B22"/>
    </sheetView>
  </sheetViews>
  <sheetFormatPr defaultRowHeight="15.75" x14ac:dyDescent="0.25"/>
  <cols>
    <col min="1" max="1" width="10.5703125" style="14" customWidth="1"/>
    <col min="2" max="2" width="37.140625" style="14" customWidth="1"/>
    <col min="3" max="3" width="8.42578125" style="14" customWidth="1"/>
    <col min="4" max="4" width="17.5703125" style="14" customWidth="1"/>
    <col min="5" max="5" width="17.7109375" style="14" customWidth="1"/>
    <col min="6" max="7" width="9.140625" style="14"/>
    <col min="8" max="8" width="13.28515625" style="14" customWidth="1"/>
    <col min="9" max="9" width="29.42578125" style="14" customWidth="1"/>
    <col min="10" max="10" width="19.28515625" style="14" customWidth="1"/>
    <col min="11" max="11" width="46.5703125" style="14" customWidth="1"/>
    <col min="12" max="16384" width="9.140625" style="14"/>
  </cols>
  <sheetData>
    <row r="1" spans="1:11" x14ac:dyDescent="0.25">
      <c r="A1" s="106" t="s">
        <v>121</v>
      </c>
      <c r="B1" s="107"/>
    </row>
    <row r="2" spans="1:11" ht="16.5" thickBot="1" x14ac:dyDescent="0.3">
      <c r="A2" s="108" t="s">
        <v>122</v>
      </c>
      <c r="B2" s="109"/>
    </row>
    <row r="3" spans="1:11" ht="16.5" thickBot="1" x14ac:dyDescent="0.3">
      <c r="A3" s="24"/>
      <c r="B3" s="24"/>
      <c r="C3" s="24"/>
      <c r="D3" s="24"/>
      <c r="E3" s="24"/>
    </row>
    <row r="4" spans="1:11" ht="16.5" thickBot="1" x14ac:dyDescent="0.3">
      <c r="A4" s="103" t="s">
        <v>120</v>
      </c>
      <c r="B4" s="104"/>
      <c r="C4" s="104"/>
      <c r="D4" s="104"/>
      <c r="E4" s="105"/>
    </row>
    <row r="5" spans="1:11" ht="16.5" thickBot="1" x14ac:dyDescent="0.3">
      <c r="A5" s="25" t="s">
        <v>0</v>
      </c>
      <c r="B5" s="26" t="s">
        <v>1</v>
      </c>
      <c r="C5" s="26" t="s">
        <v>2</v>
      </c>
      <c r="D5" s="26" t="s">
        <v>3</v>
      </c>
      <c r="E5" s="27" t="s">
        <v>4</v>
      </c>
      <c r="H5" s="52" t="s">
        <v>82</v>
      </c>
      <c r="I5" s="53" t="s">
        <v>83</v>
      </c>
      <c r="J5" s="53" t="s">
        <v>84</v>
      </c>
      <c r="K5" s="54" t="s">
        <v>85</v>
      </c>
    </row>
    <row r="6" spans="1:11" x14ac:dyDescent="0.25">
      <c r="A6" s="1" t="s">
        <v>5</v>
      </c>
      <c r="B6" s="2" t="s">
        <v>6</v>
      </c>
      <c r="C6" s="15"/>
      <c r="D6" s="16">
        <v>5000000</v>
      </c>
      <c r="E6" s="17"/>
      <c r="H6" s="7" t="s">
        <v>86</v>
      </c>
      <c r="I6" s="2" t="s">
        <v>87</v>
      </c>
      <c r="J6" s="56">
        <v>104000000</v>
      </c>
      <c r="K6" s="8" t="s">
        <v>88</v>
      </c>
    </row>
    <row r="7" spans="1:11" x14ac:dyDescent="0.25">
      <c r="A7" s="3" t="s">
        <v>7</v>
      </c>
      <c r="B7" s="4" t="s">
        <v>8</v>
      </c>
      <c r="C7" s="18"/>
      <c r="D7" s="19">
        <v>208080282</v>
      </c>
      <c r="E7" s="20"/>
      <c r="H7" s="9" t="s">
        <v>89</v>
      </c>
      <c r="I7" s="4" t="s">
        <v>90</v>
      </c>
      <c r="J7" s="57">
        <v>77500000</v>
      </c>
      <c r="K7" s="10" t="s">
        <v>91</v>
      </c>
    </row>
    <row r="8" spans="1:11" ht="16.5" thickBot="1" x14ac:dyDescent="0.3">
      <c r="A8" s="3" t="s">
        <v>9</v>
      </c>
      <c r="B8" s="4" t="s">
        <v>10</v>
      </c>
      <c r="C8" s="18"/>
      <c r="D8" s="19">
        <v>90405000</v>
      </c>
      <c r="E8" s="20"/>
      <c r="H8" s="11" t="s">
        <v>92</v>
      </c>
      <c r="I8" s="12" t="s">
        <v>93</v>
      </c>
      <c r="J8" s="58">
        <v>50000000</v>
      </c>
      <c r="K8" s="13"/>
    </row>
    <row r="9" spans="1:11" ht="16.5" thickBot="1" x14ac:dyDescent="0.3">
      <c r="A9" s="3" t="s">
        <v>11</v>
      </c>
      <c r="B9" s="4" t="s">
        <v>12</v>
      </c>
      <c r="C9" s="18"/>
      <c r="D9" s="19">
        <v>181500000</v>
      </c>
      <c r="E9" s="20"/>
      <c r="H9" s="101" t="s">
        <v>81</v>
      </c>
      <c r="I9" s="102"/>
      <c r="J9" s="59">
        <v>231500000</v>
      </c>
      <c r="K9" s="55"/>
    </row>
    <row r="10" spans="1:11" x14ac:dyDescent="0.25">
      <c r="A10" s="3" t="s">
        <v>13</v>
      </c>
      <c r="B10" s="4" t="s">
        <v>14</v>
      </c>
      <c r="C10" s="18"/>
      <c r="D10" s="19"/>
      <c r="E10" s="20">
        <v>10840000</v>
      </c>
    </row>
    <row r="11" spans="1:11" x14ac:dyDescent="0.25">
      <c r="A11" s="3" t="s">
        <v>15</v>
      </c>
      <c r="B11" s="4" t="s">
        <v>16</v>
      </c>
      <c r="C11" s="18"/>
      <c r="D11" s="19">
        <v>2100000</v>
      </c>
      <c r="E11" s="20"/>
    </row>
    <row r="12" spans="1:11" x14ac:dyDescent="0.25">
      <c r="A12" s="3" t="s">
        <v>17</v>
      </c>
      <c r="B12" s="4" t="s">
        <v>18</v>
      </c>
      <c r="C12" s="18"/>
      <c r="D12" s="19">
        <v>891600000</v>
      </c>
      <c r="E12" s="20"/>
    </row>
    <row r="13" spans="1:11" x14ac:dyDescent="0.25">
      <c r="A13" s="3" t="s">
        <v>19</v>
      </c>
      <c r="B13" s="4" t="s">
        <v>20</v>
      </c>
      <c r="C13" s="18"/>
      <c r="D13" s="19">
        <v>2580000</v>
      </c>
      <c r="E13" s="20"/>
    </row>
    <row r="14" spans="1:11" x14ac:dyDescent="0.25">
      <c r="A14" s="3" t="s">
        <v>21</v>
      </c>
      <c r="B14" s="4" t="s">
        <v>22</v>
      </c>
      <c r="C14" s="18"/>
      <c r="D14" s="19">
        <v>5900000</v>
      </c>
      <c r="E14" s="20"/>
    </row>
    <row r="15" spans="1:11" x14ac:dyDescent="0.25">
      <c r="A15" s="3" t="s">
        <v>23</v>
      </c>
      <c r="B15" s="4" t="s">
        <v>24</v>
      </c>
      <c r="C15" s="18"/>
      <c r="D15" s="19">
        <v>19600000</v>
      </c>
      <c r="E15" s="20"/>
    </row>
    <row r="16" spans="1:11" x14ac:dyDescent="0.25">
      <c r="A16" s="3" t="s">
        <v>25</v>
      </c>
      <c r="B16" s="4" t="s">
        <v>26</v>
      </c>
      <c r="C16" s="18"/>
      <c r="D16" s="19">
        <v>32000000</v>
      </c>
      <c r="E16" s="20"/>
    </row>
    <row r="17" spans="1:5" x14ac:dyDescent="0.25">
      <c r="A17" s="3" t="s">
        <v>27</v>
      </c>
      <c r="B17" s="4" t="s">
        <v>28</v>
      </c>
      <c r="C17" s="18"/>
      <c r="D17" s="19">
        <v>31200000</v>
      </c>
      <c r="E17" s="20"/>
    </row>
    <row r="18" spans="1:5" x14ac:dyDescent="0.25">
      <c r="A18" s="3" t="s">
        <v>29</v>
      </c>
      <c r="B18" s="4" t="s">
        <v>30</v>
      </c>
      <c r="C18" s="18"/>
      <c r="D18" s="19">
        <v>3000000</v>
      </c>
      <c r="E18" s="20"/>
    </row>
    <row r="19" spans="1:5" x14ac:dyDescent="0.25">
      <c r="A19" s="3" t="s">
        <v>31</v>
      </c>
      <c r="B19" s="4" t="s">
        <v>32</v>
      </c>
      <c r="C19" s="18"/>
      <c r="D19" s="19">
        <v>165000000</v>
      </c>
      <c r="E19" s="20"/>
    </row>
    <row r="20" spans="1:5" x14ac:dyDescent="0.25">
      <c r="A20" s="3" t="s">
        <v>33</v>
      </c>
      <c r="B20" s="4" t="s">
        <v>34</v>
      </c>
      <c r="C20" s="18"/>
      <c r="D20" s="19">
        <v>210000000</v>
      </c>
      <c r="E20" s="20"/>
    </row>
    <row r="21" spans="1:5" x14ac:dyDescent="0.25">
      <c r="A21" s="3" t="s">
        <v>35</v>
      </c>
      <c r="B21" s="4" t="s">
        <v>36</v>
      </c>
      <c r="C21" s="18"/>
      <c r="D21" s="19"/>
      <c r="E21" s="20">
        <v>105000000</v>
      </c>
    </row>
    <row r="22" spans="1:5" x14ac:dyDescent="0.25">
      <c r="A22" s="3" t="s">
        <v>37</v>
      </c>
      <c r="B22" s="4" t="s">
        <v>38</v>
      </c>
      <c r="C22" s="18"/>
      <c r="D22" s="19">
        <v>175000000</v>
      </c>
      <c r="E22" s="20"/>
    </row>
    <row r="23" spans="1:5" x14ac:dyDescent="0.25">
      <c r="A23" s="3" t="s">
        <v>39</v>
      </c>
      <c r="B23" s="4" t="s">
        <v>40</v>
      </c>
      <c r="C23" s="18"/>
      <c r="D23" s="19"/>
      <c r="E23" s="20">
        <v>108862304</v>
      </c>
    </row>
    <row r="24" spans="1:5" x14ac:dyDescent="0.25">
      <c r="A24" s="3" t="s">
        <v>41</v>
      </c>
      <c r="B24" s="4" t="s">
        <v>42</v>
      </c>
      <c r="C24" s="18"/>
      <c r="D24" s="19">
        <v>220000000</v>
      </c>
      <c r="E24" s="20"/>
    </row>
    <row r="25" spans="1:5" x14ac:dyDescent="0.25">
      <c r="A25" s="3" t="s">
        <v>43</v>
      </c>
      <c r="B25" s="4" t="s">
        <v>40</v>
      </c>
      <c r="C25" s="18"/>
      <c r="D25" s="19"/>
      <c r="E25" s="20">
        <v>188240740</v>
      </c>
    </row>
    <row r="26" spans="1:5" x14ac:dyDescent="0.25">
      <c r="A26" s="3" t="s">
        <v>44</v>
      </c>
      <c r="B26" s="4" t="s">
        <v>45</v>
      </c>
      <c r="C26" s="18"/>
      <c r="D26" s="19"/>
      <c r="E26" s="20">
        <v>196000000</v>
      </c>
    </row>
    <row r="27" spans="1:5" x14ac:dyDescent="0.25">
      <c r="A27" s="3" t="s">
        <v>46</v>
      </c>
      <c r="B27" s="4" t="s">
        <v>47</v>
      </c>
      <c r="C27" s="18"/>
      <c r="D27" s="19"/>
      <c r="E27" s="20">
        <v>23520000</v>
      </c>
    </row>
    <row r="28" spans="1:5" x14ac:dyDescent="0.25">
      <c r="A28" s="3" t="s">
        <v>48</v>
      </c>
      <c r="B28" s="4" t="s">
        <v>49</v>
      </c>
      <c r="C28" s="18"/>
      <c r="D28" s="19"/>
      <c r="E28" s="20"/>
    </row>
    <row r="29" spans="1:5" x14ac:dyDescent="0.25">
      <c r="A29" s="5" t="s">
        <v>78</v>
      </c>
      <c r="B29" s="4" t="s">
        <v>50</v>
      </c>
      <c r="C29" s="18"/>
      <c r="D29" s="19"/>
      <c r="E29" s="20">
        <v>301909436</v>
      </c>
    </row>
    <row r="30" spans="1:5" x14ac:dyDescent="0.25">
      <c r="A30" s="3" t="s">
        <v>51</v>
      </c>
      <c r="B30" s="4" t="s">
        <v>52</v>
      </c>
      <c r="C30" s="18"/>
      <c r="D30" s="19"/>
      <c r="E30" s="20">
        <v>700000000</v>
      </c>
    </row>
    <row r="31" spans="1:5" x14ac:dyDescent="0.25">
      <c r="A31" s="3" t="s">
        <v>53</v>
      </c>
      <c r="B31" s="4" t="s">
        <v>54</v>
      </c>
      <c r="C31" s="18"/>
      <c r="D31" s="19"/>
      <c r="E31" s="20">
        <v>576000000</v>
      </c>
    </row>
    <row r="32" spans="1:5" x14ac:dyDescent="0.25">
      <c r="A32" s="3" t="s">
        <v>55</v>
      </c>
      <c r="B32" s="4" t="s">
        <v>56</v>
      </c>
      <c r="C32" s="18"/>
      <c r="D32" s="19"/>
      <c r="E32" s="20">
        <v>975700000</v>
      </c>
    </row>
    <row r="33" spans="1:5" x14ac:dyDescent="0.25">
      <c r="A33" s="5" t="s">
        <v>79</v>
      </c>
      <c r="B33" s="4" t="s">
        <v>57</v>
      </c>
      <c r="C33" s="18"/>
      <c r="D33" s="19">
        <v>9757000</v>
      </c>
      <c r="E33" s="20"/>
    </row>
    <row r="34" spans="1:5" x14ac:dyDescent="0.25">
      <c r="A34" s="5" t="s">
        <v>80</v>
      </c>
      <c r="B34" s="4" t="s">
        <v>58</v>
      </c>
      <c r="C34" s="18"/>
      <c r="D34" s="19">
        <v>29271000</v>
      </c>
      <c r="E34" s="20"/>
    </row>
    <row r="35" spans="1:5" x14ac:dyDescent="0.25">
      <c r="A35" s="3" t="s">
        <v>59</v>
      </c>
      <c r="B35" s="4" t="s">
        <v>60</v>
      </c>
      <c r="C35" s="18"/>
      <c r="D35" s="19">
        <v>682990000</v>
      </c>
      <c r="E35" s="20"/>
    </row>
    <row r="36" spans="1:5" x14ac:dyDescent="0.25">
      <c r="A36" s="3" t="s">
        <v>61</v>
      </c>
      <c r="B36" s="4" t="s">
        <v>62</v>
      </c>
      <c r="C36" s="18"/>
      <c r="D36" s="19">
        <v>50000000</v>
      </c>
      <c r="E36" s="20"/>
    </row>
    <row r="37" spans="1:5" x14ac:dyDescent="0.25">
      <c r="A37" s="5" t="s">
        <v>72</v>
      </c>
      <c r="B37" s="4" t="s">
        <v>63</v>
      </c>
      <c r="C37" s="18"/>
      <c r="D37" s="19">
        <v>100000000</v>
      </c>
      <c r="E37" s="20"/>
    </row>
    <row r="38" spans="1:5" x14ac:dyDescent="0.25">
      <c r="A38" s="5" t="s">
        <v>73</v>
      </c>
      <c r="B38" s="4" t="s">
        <v>64</v>
      </c>
      <c r="C38" s="18"/>
      <c r="D38" s="19">
        <v>12700000</v>
      </c>
      <c r="E38" s="20"/>
    </row>
    <row r="39" spans="1:5" x14ac:dyDescent="0.25">
      <c r="A39" s="5" t="s">
        <v>74</v>
      </c>
      <c r="B39" s="4" t="s">
        <v>65</v>
      </c>
      <c r="C39" s="18"/>
      <c r="D39" s="19">
        <v>6850000</v>
      </c>
      <c r="E39" s="20"/>
    </row>
    <row r="40" spans="1:5" x14ac:dyDescent="0.25">
      <c r="A40" s="5" t="s">
        <v>75</v>
      </c>
      <c r="B40" s="4" t="s">
        <v>119</v>
      </c>
      <c r="C40" s="18"/>
      <c r="D40" s="19">
        <v>1600000</v>
      </c>
      <c r="E40" s="20"/>
    </row>
    <row r="41" spans="1:5" x14ac:dyDescent="0.25">
      <c r="A41" s="5" t="s">
        <v>66</v>
      </c>
      <c r="B41" s="4" t="s">
        <v>67</v>
      </c>
      <c r="C41" s="18"/>
      <c r="D41" s="19"/>
      <c r="E41" s="20">
        <v>3500000</v>
      </c>
    </row>
    <row r="42" spans="1:5" x14ac:dyDescent="0.25">
      <c r="A42" s="5" t="s">
        <v>76</v>
      </c>
      <c r="B42" s="4" t="s">
        <v>68</v>
      </c>
      <c r="C42" s="18"/>
      <c r="D42" s="19"/>
      <c r="E42" s="20">
        <v>12045000</v>
      </c>
    </row>
    <row r="43" spans="1:5" x14ac:dyDescent="0.25">
      <c r="A43" s="5" t="s">
        <v>69</v>
      </c>
      <c r="B43" s="4" t="s">
        <v>70</v>
      </c>
      <c r="C43" s="18"/>
      <c r="D43" s="19">
        <v>55000</v>
      </c>
      <c r="E43" s="20"/>
    </row>
    <row r="44" spans="1:5" x14ac:dyDescent="0.25">
      <c r="A44" s="5" t="s">
        <v>77</v>
      </c>
      <c r="B44" s="4" t="s">
        <v>71</v>
      </c>
      <c r="C44" s="21"/>
      <c r="D44" s="19">
        <v>65429198</v>
      </c>
      <c r="E44" s="20"/>
    </row>
    <row r="45" spans="1:5" x14ac:dyDescent="0.25">
      <c r="A45" s="5" t="s">
        <v>115</v>
      </c>
      <c r="B45" s="4" t="s">
        <v>116</v>
      </c>
      <c r="C45" s="21"/>
      <c r="D45" s="19"/>
      <c r="E45" s="20"/>
    </row>
    <row r="46" spans="1:5" ht="16.5" thickBot="1" x14ac:dyDescent="0.3">
      <c r="A46" s="28"/>
      <c r="B46" s="12"/>
      <c r="C46" s="29"/>
      <c r="D46" s="30"/>
      <c r="E46" s="31"/>
    </row>
    <row r="47" spans="1:5" ht="16.5" thickBot="1" x14ac:dyDescent="0.3">
      <c r="A47" s="32"/>
      <c r="B47" s="33" t="s">
        <v>81</v>
      </c>
      <c r="C47" s="33"/>
      <c r="D47" s="34">
        <f>SUM(D6:D44)</f>
        <v>3201617480</v>
      </c>
      <c r="E47" s="35">
        <f>SUM(E6:E44)</f>
        <v>3201617480</v>
      </c>
    </row>
    <row r="48" spans="1:5" x14ac:dyDescent="0.25">
      <c r="A48" s="22"/>
      <c r="B48" s="23"/>
      <c r="C48" s="23"/>
      <c r="D48" s="23"/>
      <c r="E48" s="23"/>
    </row>
    <row r="49" spans="1:5" x14ac:dyDescent="0.25">
      <c r="A49" s="22"/>
      <c r="B49" s="23"/>
      <c r="C49" s="23"/>
      <c r="D49" s="23"/>
      <c r="E49" s="23"/>
    </row>
    <row r="50" spans="1:5" x14ac:dyDescent="0.25">
      <c r="A50" s="22"/>
      <c r="B50" s="23"/>
      <c r="C50" s="23"/>
      <c r="D50" s="23"/>
      <c r="E50" s="23"/>
    </row>
    <row r="51" spans="1:5" x14ac:dyDescent="0.25">
      <c r="A51" s="22"/>
      <c r="B51" s="23"/>
      <c r="C51" s="23"/>
      <c r="D51" s="23"/>
      <c r="E51" s="23"/>
    </row>
    <row r="52" spans="1:5" x14ac:dyDescent="0.25">
      <c r="A52" s="22"/>
      <c r="B52" s="23"/>
      <c r="C52" s="23"/>
      <c r="D52" s="23"/>
      <c r="E52" s="23"/>
    </row>
    <row r="53" spans="1:5" x14ac:dyDescent="0.25">
      <c r="A53" s="22"/>
      <c r="B53" s="23"/>
      <c r="C53" s="23"/>
      <c r="D53" s="23"/>
      <c r="E53" s="23"/>
    </row>
    <row r="54" spans="1:5" x14ac:dyDescent="0.25">
      <c r="A54" s="22"/>
      <c r="B54" s="23"/>
      <c r="C54" s="23"/>
      <c r="D54" s="23"/>
      <c r="E54" s="23"/>
    </row>
    <row r="55" spans="1:5" x14ac:dyDescent="0.25">
      <c r="A55" s="22"/>
      <c r="B55" s="23"/>
      <c r="C55" s="23"/>
      <c r="D55" s="23"/>
      <c r="E55" s="23"/>
    </row>
    <row r="56" spans="1:5" x14ac:dyDescent="0.25">
      <c r="A56" s="22"/>
      <c r="B56" s="23"/>
      <c r="C56" s="23"/>
      <c r="D56" s="23"/>
      <c r="E56" s="23"/>
    </row>
    <row r="57" spans="1:5" x14ac:dyDescent="0.25">
      <c r="A57" s="22"/>
      <c r="B57" s="23"/>
      <c r="C57" s="23"/>
      <c r="D57" s="23"/>
      <c r="E57" s="23"/>
    </row>
    <row r="58" spans="1:5" x14ac:dyDescent="0.25">
      <c r="A58" s="22"/>
      <c r="B58" s="23"/>
      <c r="C58" s="23"/>
      <c r="D58" s="23"/>
      <c r="E58" s="23"/>
    </row>
    <row r="59" spans="1:5" x14ac:dyDescent="0.25">
      <c r="A59" s="22"/>
      <c r="B59" s="23"/>
      <c r="C59" s="23"/>
      <c r="D59" s="23"/>
      <c r="E59" s="23"/>
    </row>
    <row r="60" spans="1:5" x14ac:dyDescent="0.25">
      <c r="A60" s="22"/>
      <c r="B60" s="23"/>
      <c r="C60" s="23"/>
      <c r="D60" s="23"/>
      <c r="E60" s="23"/>
    </row>
    <row r="61" spans="1:5" x14ac:dyDescent="0.25">
      <c r="A61" s="22"/>
      <c r="B61" s="23"/>
      <c r="C61" s="23"/>
      <c r="D61" s="23"/>
      <c r="E61" s="23"/>
    </row>
    <row r="62" spans="1:5" x14ac:dyDescent="0.25">
      <c r="A62" s="22"/>
      <c r="B62" s="23"/>
      <c r="C62" s="23"/>
      <c r="D62" s="23"/>
      <c r="E62" s="23"/>
    </row>
    <row r="63" spans="1:5" x14ac:dyDescent="0.25">
      <c r="A63" s="22"/>
      <c r="B63" s="23"/>
      <c r="C63" s="23"/>
      <c r="D63" s="23"/>
      <c r="E63" s="23"/>
    </row>
    <row r="64" spans="1:5" x14ac:dyDescent="0.25">
      <c r="A64" s="22"/>
      <c r="B64" s="23"/>
      <c r="C64" s="23"/>
      <c r="D64" s="23"/>
      <c r="E64" s="23"/>
    </row>
    <row r="65" spans="1:5" x14ac:dyDescent="0.25">
      <c r="A65" s="22"/>
      <c r="B65" s="23"/>
      <c r="C65" s="23"/>
      <c r="D65" s="23"/>
      <c r="E65" s="23"/>
    </row>
    <row r="66" spans="1:5" x14ac:dyDescent="0.25">
      <c r="A66" s="22"/>
      <c r="B66" s="23"/>
      <c r="C66" s="23"/>
      <c r="D66" s="23"/>
      <c r="E66" s="23"/>
    </row>
    <row r="67" spans="1:5" x14ac:dyDescent="0.25">
      <c r="A67" s="22"/>
      <c r="B67" s="23"/>
      <c r="C67" s="23"/>
      <c r="D67" s="23"/>
      <c r="E67" s="23"/>
    </row>
    <row r="68" spans="1:5" x14ac:dyDescent="0.25">
      <c r="A68" s="22"/>
      <c r="B68" s="23"/>
      <c r="C68" s="23"/>
      <c r="D68" s="23"/>
      <c r="E68" s="23"/>
    </row>
    <row r="69" spans="1:5" x14ac:dyDescent="0.25">
      <c r="A69" s="22"/>
      <c r="B69" s="23"/>
      <c r="C69" s="23"/>
      <c r="D69" s="23"/>
      <c r="E69" s="23"/>
    </row>
    <row r="70" spans="1:5" x14ac:dyDescent="0.25">
      <c r="A70" s="22"/>
      <c r="B70" s="23"/>
      <c r="C70" s="23"/>
      <c r="D70" s="23"/>
      <c r="E70" s="23"/>
    </row>
    <row r="71" spans="1:5" x14ac:dyDescent="0.25">
      <c r="A71" s="22"/>
      <c r="B71" s="23"/>
      <c r="C71" s="23"/>
      <c r="D71" s="23"/>
      <c r="E71" s="23"/>
    </row>
    <row r="72" spans="1:5" x14ac:dyDescent="0.25">
      <c r="A72" s="22"/>
      <c r="B72" s="23"/>
      <c r="C72" s="23"/>
      <c r="D72" s="23"/>
      <c r="E72" s="23"/>
    </row>
    <row r="73" spans="1:5" x14ac:dyDescent="0.25">
      <c r="A73" s="22"/>
      <c r="B73" s="23"/>
      <c r="C73" s="23"/>
      <c r="D73" s="23"/>
      <c r="E73" s="23"/>
    </row>
    <row r="74" spans="1:5" x14ac:dyDescent="0.25">
      <c r="A74" s="22"/>
      <c r="B74" s="23"/>
      <c r="C74" s="23"/>
      <c r="D74" s="23"/>
      <c r="E74" s="23"/>
    </row>
    <row r="75" spans="1:5" x14ac:dyDescent="0.25">
      <c r="A75" s="22"/>
      <c r="B75" s="23"/>
      <c r="C75" s="23"/>
      <c r="D75" s="23"/>
      <c r="E75" s="23"/>
    </row>
    <row r="76" spans="1:5" x14ac:dyDescent="0.25">
      <c r="A76" s="22"/>
      <c r="B76" s="23"/>
      <c r="C76" s="23"/>
      <c r="D76" s="23"/>
      <c r="E76" s="23"/>
    </row>
    <row r="77" spans="1:5" x14ac:dyDescent="0.25">
      <c r="A77" s="22"/>
      <c r="B77" s="23"/>
      <c r="C77" s="23"/>
      <c r="D77" s="23"/>
      <c r="E77" s="23"/>
    </row>
    <row r="78" spans="1:5" x14ac:dyDescent="0.25">
      <c r="A78" s="22"/>
      <c r="B78" s="23"/>
      <c r="C78" s="23"/>
      <c r="D78" s="23"/>
      <c r="E78" s="23"/>
    </row>
    <row r="79" spans="1:5" x14ac:dyDescent="0.25">
      <c r="A79" s="22"/>
      <c r="B79" s="23"/>
      <c r="C79" s="23"/>
      <c r="D79" s="23"/>
      <c r="E79" s="23"/>
    </row>
    <row r="80" spans="1:5" x14ac:dyDescent="0.25">
      <c r="A80" s="22"/>
      <c r="B80" s="23"/>
      <c r="C80" s="23"/>
      <c r="D80" s="23"/>
      <c r="E80" s="23"/>
    </row>
    <row r="81" spans="1:5" x14ac:dyDescent="0.25">
      <c r="A81" s="22"/>
      <c r="B81" s="23"/>
      <c r="C81" s="23"/>
      <c r="D81" s="23"/>
      <c r="E81" s="23"/>
    </row>
    <row r="82" spans="1:5" x14ac:dyDescent="0.25">
      <c r="A82" s="22"/>
      <c r="B82" s="23"/>
      <c r="C82" s="23"/>
      <c r="D82" s="23"/>
      <c r="E82" s="23"/>
    </row>
    <row r="83" spans="1:5" x14ac:dyDescent="0.25">
      <c r="A83" s="22"/>
      <c r="B83" s="23"/>
      <c r="C83" s="23"/>
      <c r="D83" s="23"/>
      <c r="E83" s="23"/>
    </row>
    <row r="84" spans="1:5" x14ac:dyDescent="0.25">
      <c r="A84" s="22"/>
      <c r="B84" s="23"/>
      <c r="C84" s="23"/>
      <c r="D84" s="23"/>
      <c r="E84" s="23"/>
    </row>
    <row r="85" spans="1:5" x14ac:dyDescent="0.25">
      <c r="A85" s="22"/>
      <c r="B85" s="23"/>
      <c r="C85" s="23"/>
      <c r="D85" s="23"/>
      <c r="E85" s="23"/>
    </row>
    <row r="86" spans="1:5" x14ac:dyDescent="0.25">
      <c r="A86" s="22"/>
      <c r="B86" s="23"/>
      <c r="C86" s="23"/>
      <c r="D86" s="23"/>
      <c r="E86" s="23"/>
    </row>
    <row r="87" spans="1:5" x14ac:dyDescent="0.25">
      <c r="A87" s="22"/>
      <c r="B87" s="23"/>
      <c r="C87" s="23"/>
      <c r="D87" s="23"/>
      <c r="E87" s="23"/>
    </row>
    <row r="88" spans="1:5" x14ac:dyDescent="0.25">
      <c r="A88" s="22"/>
      <c r="B88" s="23"/>
      <c r="C88" s="23"/>
      <c r="D88" s="23"/>
      <c r="E88" s="23"/>
    </row>
    <row r="89" spans="1:5" x14ac:dyDescent="0.25">
      <c r="A89" s="22"/>
      <c r="B89" s="23"/>
      <c r="C89" s="23"/>
      <c r="D89" s="23"/>
      <c r="E89" s="23"/>
    </row>
    <row r="90" spans="1:5" x14ac:dyDescent="0.25">
      <c r="A90" s="22"/>
      <c r="B90" s="23"/>
      <c r="C90" s="23"/>
      <c r="D90" s="23"/>
      <c r="E90" s="23"/>
    </row>
    <row r="91" spans="1:5" x14ac:dyDescent="0.25">
      <c r="A91" s="22"/>
      <c r="B91" s="23"/>
      <c r="C91" s="23"/>
      <c r="D91" s="23"/>
      <c r="E91" s="23"/>
    </row>
    <row r="92" spans="1:5" x14ac:dyDescent="0.25">
      <c r="A92" s="22"/>
      <c r="B92" s="23"/>
      <c r="C92" s="23"/>
      <c r="D92" s="23"/>
      <c r="E92" s="23"/>
    </row>
    <row r="93" spans="1:5" x14ac:dyDescent="0.25">
      <c r="A93" s="22"/>
      <c r="B93" s="23"/>
      <c r="C93" s="23"/>
      <c r="D93" s="23"/>
      <c r="E93" s="23"/>
    </row>
    <row r="94" spans="1:5" x14ac:dyDescent="0.25">
      <c r="A94" s="22"/>
      <c r="B94" s="23"/>
      <c r="C94" s="23"/>
      <c r="D94" s="23"/>
      <c r="E94" s="23"/>
    </row>
    <row r="95" spans="1:5" x14ac:dyDescent="0.25">
      <c r="A95" s="22"/>
      <c r="B95" s="23"/>
      <c r="C95" s="23"/>
      <c r="D95" s="23"/>
      <c r="E95" s="23"/>
    </row>
    <row r="96" spans="1:5" x14ac:dyDescent="0.25">
      <c r="A96" s="22"/>
      <c r="B96" s="23"/>
      <c r="C96" s="23"/>
      <c r="D96" s="23"/>
      <c r="E96" s="23"/>
    </row>
    <row r="97" spans="1:5" x14ac:dyDescent="0.25">
      <c r="A97" s="22"/>
      <c r="B97" s="23"/>
      <c r="C97" s="23"/>
      <c r="D97" s="23"/>
      <c r="E97" s="23"/>
    </row>
    <row r="98" spans="1:5" x14ac:dyDescent="0.25">
      <c r="A98" s="22"/>
      <c r="B98" s="23"/>
      <c r="C98" s="23"/>
      <c r="D98" s="23"/>
      <c r="E98" s="23"/>
    </row>
    <row r="99" spans="1:5" x14ac:dyDescent="0.25">
      <c r="A99" s="22"/>
      <c r="B99" s="23"/>
      <c r="C99" s="23"/>
      <c r="D99" s="23"/>
      <c r="E99" s="23"/>
    </row>
    <row r="100" spans="1:5" x14ac:dyDescent="0.25">
      <c r="A100" s="22"/>
      <c r="B100" s="23"/>
      <c r="C100" s="23"/>
      <c r="D100" s="23"/>
      <c r="E100" s="23"/>
    </row>
    <row r="101" spans="1:5" x14ac:dyDescent="0.25">
      <c r="A101" s="22"/>
      <c r="B101" s="23"/>
      <c r="C101" s="23"/>
      <c r="D101" s="23"/>
      <c r="E101" s="23"/>
    </row>
    <row r="102" spans="1:5" x14ac:dyDescent="0.25">
      <c r="A102" s="22"/>
      <c r="B102" s="23"/>
      <c r="C102" s="23"/>
      <c r="D102" s="23"/>
      <c r="E102" s="23"/>
    </row>
  </sheetData>
  <mergeCells count="4">
    <mergeCell ref="H9:I9"/>
    <mergeCell ref="A4:E4"/>
    <mergeCell ref="A1:B1"/>
    <mergeCell ref="A2:B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>
      <selection activeCell="A3" sqref="A3"/>
    </sheetView>
  </sheetViews>
  <sheetFormatPr defaultRowHeight="15.75" x14ac:dyDescent="0.25"/>
  <cols>
    <col min="1" max="1" width="10.85546875" style="14" customWidth="1"/>
    <col min="2" max="2" width="15.140625" style="14" customWidth="1"/>
    <col min="3" max="3" width="12.140625" style="14" customWidth="1"/>
    <col min="4" max="4" width="34.85546875" style="14" customWidth="1"/>
    <col min="5" max="5" width="9.140625" style="14"/>
    <col min="6" max="6" width="19" style="14" customWidth="1"/>
    <col min="7" max="7" width="19.28515625" style="14" customWidth="1"/>
    <col min="8" max="8" width="14.140625" style="14" customWidth="1"/>
    <col min="9" max="9" width="9.140625" style="14"/>
    <col min="10" max="10" width="16.85546875" style="14" customWidth="1"/>
    <col min="11" max="11" width="16.28515625" style="14" customWidth="1"/>
    <col min="12" max="12" width="9.140625" style="14"/>
    <col min="13" max="13" width="16.7109375" style="14" customWidth="1"/>
    <col min="14" max="14" width="16.42578125" style="14" customWidth="1"/>
    <col min="15" max="16384" width="9.140625" style="14"/>
  </cols>
  <sheetData>
    <row r="1" spans="1:14" x14ac:dyDescent="0.25">
      <c r="A1" s="60" t="s">
        <v>123</v>
      </c>
    </row>
    <row r="2" spans="1:14" x14ac:dyDescent="0.25">
      <c r="A2" s="60" t="s">
        <v>124</v>
      </c>
    </row>
    <row r="3" spans="1:14" x14ac:dyDescent="0.25">
      <c r="A3" s="60" t="s">
        <v>125</v>
      </c>
    </row>
    <row r="4" spans="1:14" ht="16.5" thickBot="1" x14ac:dyDescent="0.3">
      <c r="F4" s="68">
        <f>SUM(F7:F34)</f>
        <v>159075000</v>
      </c>
      <c r="G4" s="68">
        <f>SUM(G7:G34)</f>
        <v>159075000</v>
      </c>
    </row>
    <row r="5" spans="1:14" ht="15.75" customHeight="1" x14ac:dyDescent="0.25">
      <c r="A5" s="121" t="s">
        <v>94</v>
      </c>
      <c r="B5" s="113" t="s">
        <v>95</v>
      </c>
      <c r="C5" s="113" t="s">
        <v>96</v>
      </c>
      <c r="D5" s="115" t="s">
        <v>1</v>
      </c>
      <c r="E5" s="115" t="s">
        <v>2</v>
      </c>
      <c r="F5" s="113" t="s">
        <v>3</v>
      </c>
      <c r="G5" s="113" t="s">
        <v>4</v>
      </c>
      <c r="H5" s="115" t="s">
        <v>97</v>
      </c>
      <c r="I5" s="117" t="s">
        <v>98</v>
      </c>
      <c r="J5" s="118"/>
      <c r="K5" s="119"/>
      <c r="L5" s="117" t="s">
        <v>99</v>
      </c>
      <c r="M5" s="118"/>
      <c r="N5" s="120"/>
    </row>
    <row r="6" spans="1:14" ht="16.5" thickBot="1" x14ac:dyDescent="0.3">
      <c r="A6" s="122"/>
      <c r="B6" s="114"/>
      <c r="C6" s="114"/>
      <c r="D6" s="116"/>
      <c r="E6" s="116"/>
      <c r="F6" s="114"/>
      <c r="G6" s="114"/>
      <c r="H6" s="116"/>
      <c r="I6" s="66" t="s">
        <v>100</v>
      </c>
      <c r="J6" s="66" t="s">
        <v>101</v>
      </c>
      <c r="K6" s="66" t="s">
        <v>102</v>
      </c>
      <c r="L6" s="66" t="s">
        <v>100</v>
      </c>
      <c r="M6" s="66" t="s">
        <v>101</v>
      </c>
      <c r="N6" s="67" t="s">
        <v>102</v>
      </c>
    </row>
    <row r="7" spans="1:14" x14ac:dyDescent="0.25">
      <c r="A7" s="46" t="s">
        <v>7</v>
      </c>
      <c r="B7" s="69"/>
      <c r="C7" s="37"/>
      <c r="D7" s="37" t="str">
        <f>VLOOKUP(A7,'Master Akun'!$A$6:$B$44,2,FALSE)</f>
        <v>Bank</v>
      </c>
      <c r="E7" s="37"/>
      <c r="F7" s="16">
        <v>25000000</v>
      </c>
      <c r="G7" s="16"/>
      <c r="H7" s="37"/>
      <c r="I7" s="37"/>
      <c r="J7" s="37"/>
      <c r="K7" s="37"/>
      <c r="L7" s="37"/>
      <c r="M7" s="37"/>
      <c r="N7" s="48"/>
    </row>
    <row r="8" spans="1:14" x14ac:dyDescent="0.25">
      <c r="A8" s="49" t="s">
        <v>11</v>
      </c>
      <c r="B8" s="50"/>
      <c r="C8" s="21"/>
      <c r="D8" s="21" t="str">
        <f>VLOOKUP(A8,'Master Akun'!$A$6:$B$44,2,FALSE)</f>
        <v>Piutang Usaha</v>
      </c>
      <c r="E8" s="21" t="s">
        <v>86</v>
      </c>
      <c r="F8" s="19"/>
      <c r="G8" s="19">
        <v>25000000</v>
      </c>
      <c r="H8" s="21"/>
      <c r="I8" s="21"/>
      <c r="J8" s="21"/>
      <c r="K8" s="21"/>
      <c r="L8" s="21"/>
      <c r="M8" s="21"/>
      <c r="N8" s="51"/>
    </row>
    <row r="9" spans="1:14" x14ac:dyDescent="0.25">
      <c r="A9" s="49"/>
      <c r="B9" s="50"/>
      <c r="C9" s="21"/>
      <c r="D9" s="21"/>
      <c r="E9" s="21"/>
      <c r="F9" s="19"/>
      <c r="G9" s="19"/>
      <c r="H9" s="21"/>
      <c r="I9" s="21"/>
      <c r="J9" s="21"/>
      <c r="K9" s="21"/>
      <c r="L9" s="21"/>
      <c r="M9" s="21"/>
      <c r="N9" s="51"/>
    </row>
    <row r="10" spans="1:14" x14ac:dyDescent="0.25">
      <c r="A10" s="49" t="s">
        <v>73</v>
      </c>
      <c r="B10" s="70"/>
      <c r="C10" s="21"/>
      <c r="D10" s="21" t="str">
        <f>VLOOKUP(A10,'Master Akun'!$A$6:$B$44,2,FALSE)</f>
        <v>Biaya Listrik, Telp, dan Air</v>
      </c>
      <c r="E10" s="21"/>
      <c r="F10" s="19">
        <v>5600000</v>
      </c>
      <c r="G10" s="19"/>
      <c r="H10" s="21"/>
      <c r="I10" s="21"/>
      <c r="J10" s="21"/>
      <c r="K10" s="21"/>
      <c r="L10" s="21"/>
      <c r="M10" s="21"/>
      <c r="N10" s="51"/>
    </row>
    <row r="11" spans="1:14" x14ac:dyDescent="0.25">
      <c r="A11" s="49" t="s">
        <v>7</v>
      </c>
      <c r="B11" s="50"/>
      <c r="C11" s="21"/>
      <c r="D11" s="21" t="str">
        <f>VLOOKUP(A11,'Master Akun'!$A$6:$B$44,2,FALSE)</f>
        <v>Bank</v>
      </c>
      <c r="E11" s="21"/>
      <c r="F11" s="19"/>
      <c r="G11" s="19">
        <v>5600000</v>
      </c>
      <c r="H11" s="21"/>
      <c r="I11" s="21"/>
      <c r="J11" s="21"/>
      <c r="K11" s="21"/>
      <c r="L11" s="21"/>
      <c r="M11" s="21"/>
      <c r="N11" s="51"/>
    </row>
    <row r="12" spans="1:14" x14ac:dyDescent="0.25">
      <c r="A12" s="49"/>
      <c r="B12" s="50"/>
      <c r="C12" s="21"/>
      <c r="D12" s="21"/>
      <c r="E12" s="21"/>
      <c r="F12" s="19"/>
      <c r="G12" s="19"/>
      <c r="H12" s="21"/>
      <c r="I12" s="21"/>
      <c r="J12" s="21"/>
      <c r="K12" s="21"/>
      <c r="L12" s="21"/>
      <c r="M12" s="21"/>
      <c r="N12" s="51"/>
    </row>
    <row r="13" spans="1:14" x14ac:dyDescent="0.25">
      <c r="A13" s="49" t="s">
        <v>72</v>
      </c>
      <c r="B13" s="70"/>
      <c r="C13" s="21"/>
      <c r="D13" s="21" t="str">
        <f>VLOOKUP(A13,'Master Akun'!$A$6:$B$44,2,FALSE)</f>
        <v>Biaya Gaji dan Upah Adm.</v>
      </c>
      <c r="E13" s="21"/>
      <c r="F13" s="19">
        <v>28000000</v>
      </c>
      <c r="G13" s="19"/>
      <c r="H13" s="21"/>
      <c r="I13" s="21"/>
      <c r="J13" s="21"/>
      <c r="K13" s="21"/>
      <c r="L13" s="21"/>
      <c r="M13" s="21"/>
      <c r="N13" s="51"/>
    </row>
    <row r="14" spans="1:14" x14ac:dyDescent="0.25">
      <c r="A14" s="49" t="s">
        <v>7</v>
      </c>
      <c r="B14" s="50"/>
      <c r="C14" s="21"/>
      <c r="D14" s="21" t="str">
        <f>VLOOKUP(A14,'Master Akun'!$A$6:$B$44,2,FALSE)</f>
        <v>Bank</v>
      </c>
      <c r="E14" s="21"/>
      <c r="F14" s="19"/>
      <c r="G14" s="19">
        <v>28000000</v>
      </c>
      <c r="H14" s="21"/>
      <c r="I14" s="21"/>
      <c r="J14" s="21"/>
      <c r="K14" s="21"/>
      <c r="L14" s="21"/>
      <c r="M14" s="21"/>
      <c r="N14" s="51"/>
    </row>
    <row r="15" spans="1:14" x14ac:dyDescent="0.25">
      <c r="A15" s="49"/>
      <c r="B15" s="50"/>
      <c r="C15" s="21"/>
      <c r="D15" s="21"/>
      <c r="E15" s="21"/>
      <c r="F15" s="19"/>
      <c r="G15" s="19"/>
      <c r="H15" s="21"/>
      <c r="I15" s="21"/>
      <c r="J15" s="21"/>
      <c r="K15" s="21"/>
      <c r="L15" s="21"/>
      <c r="M15" s="21"/>
      <c r="N15" s="51"/>
    </row>
    <row r="16" spans="1:14" x14ac:dyDescent="0.25">
      <c r="A16" s="49" t="s">
        <v>75</v>
      </c>
      <c r="B16" s="70"/>
      <c r="C16" s="21"/>
      <c r="D16" s="21" t="str">
        <f>VLOOKUP(A16,'Master Akun'!$A$6:$B$44,2,FALSE)</f>
        <v>Biaya Entertain</v>
      </c>
      <c r="E16" s="21"/>
      <c r="F16" s="19">
        <v>475000</v>
      </c>
      <c r="G16" s="19"/>
      <c r="H16" s="21"/>
      <c r="I16" s="21"/>
      <c r="J16" s="21"/>
      <c r="K16" s="21"/>
      <c r="L16" s="21"/>
      <c r="M16" s="21"/>
      <c r="N16" s="51"/>
    </row>
    <row r="17" spans="1:14" x14ac:dyDescent="0.25">
      <c r="A17" s="49" t="s">
        <v>5</v>
      </c>
      <c r="B17" s="50"/>
      <c r="C17" s="21"/>
      <c r="D17" s="21" t="str">
        <f>VLOOKUP(A17,'Master Akun'!$A$6:$B$44,2,FALSE)</f>
        <v>Kas Kecil</v>
      </c>
      <c r="E17" s="21"/>
      <c r="F17" s="19"/>
      <c r="G17" s="19">
        <v>475000</v>
      </c>
      <c r="H17" s="21"/>
      <c r="I17" s="21"/>
      <c r="J17" s="21"/>
      <c r="K17" s="21"/>
      <c r="L17" s="21"/>
      <c r="M17" s="21"/>
      <c r="N17" s="51"/>
    </row>
    <row r="18" spans="1:14" x14ac:dyDescent="0.25">
      <c r="A18" s="49"/>
      <c r="B18" s="50"/>
      <c r="C18" s="21"/>
      <c r="D18" s="21"/>
      <c r="E18" s="21"/>
      <c r="F18" s="19"/>
      <c r="G18" s="19"/>
      <c r="H18" s="21"/>
      <c r="I18" s="21"/>
      <c r="J18" s="21"/>
      <c r="K18" s="21"/>
      <c r="L18" s="21"/>
      <c r="M18" s="21"/>
      <c r="N18" s="51"/>
    </row>
    <row r="19" spans="1:14" x14ac:dyDescent="0.25">
      <c r="A19" s="49" t="s">
        <v>115</v>
      </c>
      <c r="B19" s="70"/>
      <c r="C19" s="21"/>
      <c r="D19" s="21" t="str">
        <f>VLOOKUP(A19,'Master Akun'!$A$6:$B$45,2,FALSE)</f>
        <v>Uang Muka Pembelian</v>
      </c>
      <c r="E19" s="21"/>
      <c r="F19" s="19">
        <v>100000000</v>
      </c>
      <c r="G19" s="19"/>
      <c r="H19" s="21"/>
      <c r="I19" s="21"/>
      <c r="J19" s="21"/>
      <c r="K19" s="21"/>
      <c r="L19" s="21"/>
      <c r="M19" s="21"/>
      <c r="N19" s="51"/>
    </row>
    <row r="20" spans="1:14" x14ac:dyDescent="0.25">
      <c r="A20" s="49" t="s">
        <v>7</v>
      </c>
      <c r="B20" s="21"/>
      <c r="C20" s="21"/>
      <c r="D20" s="21" t="str">
        <f>VLOOKUP(A20,'Master Akun'!$A$6:$B$44,2,FALSE)</f>
        <v>Bank</v>
      </c>
      <c r="E20" s="21"/>
      <c r="F20" s="19"/>
      <c r="G20" s="19">
        <v>100000000</v>
      </c>
      <c r="H20" s="21"/>
      <c r="I20" s="21"/>
      <c r="J20" s="21"/>
      <c r="K20" s="21"/>
      <c r="L20" s="21"/>
      <c r="M20" s="21"/>
      <c r="N20" s="51"/>
    </row>
    <row r="21" spans="1:14" x14ac:dyDescent="0.25">
      <c r="A21" s="49"/>
      <c r="B21" s="21"/>
      <c r="C21" s="21"/>
      <c r="D21" s="21" t="e">
        <f>VLOOKUP(A21,'Master Akun'!$A$6:$B$44,2,FALSE)</f>
        <v>#N/A</v>
      </c>
      <c r="E21" s="21"/>
      <c r="F21" s="19"/>
      <c r="G21" s="19"/>
      <c r="H21" s="21"/>
      <c r="I21" s="21"/>
      <c r="J21" s="21"/>
      <c r="K21" s="21"/>
      <c r="L21" s="21"/>
      <c r="M21" s="21"/>
      <c r="N21" s="51"/>
    </row>
    <row r="22" spans="1:14" x14ac:dyDescent="0.25">
      <c r="A22" s="49"/>
      <c r="B22" s="21"/>
      <c r="C22" s="21"/>
      <c r="D22" s="21" t="e">
        <f>VLOOKUP(A22,'Master Akun'!$A$6:$B$44,2,FALSE)</f>
        <v>#N/A</v>
      </c>
      <c r="E22" s="21"/>
      <c r="F22" s="19"/>
      <c r="G22" s="19"/>
      <c r="H22" s="21"/>
      <c r="I22" s="21"/>
      <c r="J22" s="21"/>
      <c r="K22" s="21"/>
      <c r="L22" s="21"/>
      <c r="M22" s="21"/>
      <c r="N22" s="51"/>
    </row>
    <row r="23" spans="1:14" x14ac:dyDescent="0.25">
      <c r="A23" s="49"/>
      <c r="B23" s="21"/>
      <c r="C23" s="21"/>
      <c r="D23" s="21" t="e">
        <f>VLOOKUP(A23,'Master Akun'!$A$6:$B$44,2,FALSE)</f>
        <v>#N/A</v>
      </c>
      <c r="E23" s="21"/>
      <c r="F23" s="19"/>
      <c r="G23" s="19"/>
      <c r="H23" s="21"/>
      <c r="I23" s="21"/>
      <c r="J23" s="21"/>
      <c r="K23" s="21"/>
      <c r="L23" s="21"/>
      <c r="M23" s="21"/>
      <c r="N23" s="51"/>
    </row>
    <row r="24" spans="1:14" x14ac:dyDescent="0.25">
      <c r="A24" s="49"/>
      <c r="B24" s="21"/>
      <c r="C24" s="21"/>
      <c r="D24" s="21" t="e">
        <f>VLOOKUP(A24,'Master Akun'!$A$6:$B$44,2,FALSE)</f>
        <v>#N/A</v>
      </c>
      <c r="E24" s="21"/>
      <c r="F24" s="19"/>
      <c r="G24" s="19"/>
      <c r="H24" s="21"/>
      <c r="I24" s="21"/>
      <c r="J24" s="21"/>
      <c r="K24" s="21"/>
      <c r="L24" s="21"/>
      <c r="M24" s="21"/>
      <c r="N24" s="51"/>
    </row>
    <row r="25" spans="1:14" x14ac:dyDescent="0.25">
      <c r="A25" s="49"/>
      <c r="B25" s="21"/>
      <c r="C25" s="21"/>
      <c r="D25" s="21" t="e">
        <f>VLOOKUP(A25,'Master Akun'!$A$6:$B$44,2,FALSE)</f>
        <v>#N/A</v>
      </c>
      <c r="E25" s="21"/>
      <c r="F25" s="19"/>
      <c r="G25" s="19"/>
      <c r="H25" s="21"/>
      <c r="I25" s="21"/>
      <c r="J25" s="21"/>
      <c r="K25" s="21"/>
      <c r="L25" s="21"/>
      <c r="M25" s="21"/>
      <c r="N25" s="51"/>
    </row>
    <row r="26" spans="1:14" x14ac:dyDescent="0.25">
      <c r="A26" s="49"/>
      <c r="B26" s="21"/>
      <c r="C26" s="21"/>
      <c r="D26" s="21" t="e">
        <f>VLOOKUP(A26,'Master Akun'!$A$6:$B$44,2,FALSE)</f>
        <v>#N/A</v>
      </c>
      <c r="E26" s="21"/>
      <c r="F26" s="19"/>
      <c r="G26" s="19"/>
      <c r="H26" s="21"/>
      <c r="I26" s="21"/>
      <c r="J26" s="21"/>
      <c r="K26" s="21"/>
      <c r="L26" s="21"/>
      <c r="M26" s="21"/>
      <c r="N26" s="51"/>
    </row>
    <row r="27" spans="1:14" x14ac:dyDescent="0.25">
      <c r="A27" s="49"/>
      <c r="B27" s="21"/>
      <c r="C27" s="21"/>
      <c r="D27" s="21" t="e">
        <f>VLOOKUP(A27,'Master Akun'!$A$6:$B$44,2,FALSE)</f>
        <v>#N/A</v>
      </c>
      <c r="E27" s="21"/>
      <c r="F27" s="19"/>
      <c r="G27" s="19"/>
      <c r="H27" s="21"/>
      <c r="I27" s="21"/>
      <c r="J27" s="21"/>
      <c r="K27" s="21"/>
      <c r="L27" s="21"/>
      <c r="M27" s="21"/>
      <c r="N27" s="51"/>
    </row>
    <row r="28" spans="1:14" x14ac:dyDescent="0.25">
      <c r="A28" s="49"/>
      <c r="B28" s="21"/>
      <c r="C28" s="21"/>
      <c r="D28" s="21" t="e">
        <f>VLOOKUP(A28,'Master Akun'!$A$6:$B$44,2,FALSE)</f>
        <v>#N/A</v>
      </c>
      <c r="E28" s="21"/>
      <c r="F28" s="19"/>
      <c r="G28" s="19"/>
      <c r="H28" s="21"/>
      <c r="I28" s="21"/>
      <c r="J28" s="21"/>
      <c r="K28" s="21"/>
      <c r="L28" s="21"/>
      <c r="M28" s="21"/>
      <c r="N28" s="51"/>
    </row>
    <row r="29" spans="1:14" x14ac:dyDescent="0.25">
      <c r="A29" s="49"/>
      <c r="B29" s="21"/>
      <c r="C29" s="21"/>
      <c r="D29" s="21" t="e">
        <f>VLOOKUP(A29,'Master Akun'!$A$6:$B$44,2,FALSE)</f>
        <v>#N/A</v>
      </c>
      <c r="E29" s="21"/>
      <c r="F29" s="19"/>
      <c r="G29" s="19"/>
      <c r="H29" s="21"/>
      <c r="I29" s="21"/>
      <c r="J29" s="21"/>
      <c r="K29" s="21"/>
      <c r="L29" s="21"/>
      <c r="M29" s="21"/>
      <c r="N29" s="51"/>
    </row>
    <row r="30" spans="1:14" x14ac:dyDescent="0.25">
      <c r="A30" s="49"/>
      <c r="B30" s="21"/>
      <c r="C30" s="21"/>
      <c r="D30" s="21" t="e">
        <f>VLOOKUP(A30,'Master Akun'!$A$6:$B$44,2,FALSE)</f>
        <v>#N/A</v>
      </c>
      <c r="E30" s="21"/>
      <c r="F30" s="19"/>
      <c r="G30" s="19"/>
      <c r="H30" s="21"/>
      <c r="I30" s="21"/>
      <c r="J30" s="21"/>
      <c r="K30" s="21"/>
      <c r="L30" s="21"/>
      <c r="M30" s="21"/>
      <c r="N30" s="51"/>
    </row>
    <row r="31" spans="1:14" x14ac:dyDescent="0.25">
      <c r="A31" s="49"/>
      <c r="B31" s="21"/>
      <c r="C31" s="21"/>
      <c r="D31" s="21" t="e">
        <f>VLOOKUP(A31,'Master Akun'!$A$6:$B$44,2,FALSE)</f>
        <v>#N/A</v>
      </c>
      <c r="E31" s="21"/>
      <c r="F31" s="19"/>
      <c r="G31" s="19"/>
      <c r="H31" s="21"/>
      <c r="I31" s="21"/>
      <c r="J31" s="21"/>
      <c r="K31" s="21"/>
      <c r="L31" s="21"/>
      <c r="M31" s="21"/>
      <c r="N31" s="51"/>
    </row>
    <row r="32" spans="1:14" x14ac:dyDescent="0.25">
      <c r="A32" s="49"/>
      <c r="B32" s="21"/>
      <c r="C32" s="21"/>
      <c r="D32" s="21" t="e">
        <f>VLOOKUP(A32,'Master Akun'!$A$6:$B$44,2,FALSE)</f>
        <v>#N/A</v>
      </c>
      <c r="E32" s="21"/>
      <c r="F32" s="19"/>
      <c r="G32" s="19"/>
      <c r="H32" s="21"/>
      <c r="I32" s="21"/>
      <c r="J32" s="21"/>
      <c r="K32" s="21"/>
      <c r="L32" s="21"/>
      <c r="M32" s="21"/>
      <c r="N32" s="51"/>
    </row>
    <row r="33" spans="1:14" x14ac:dyDescent="0.25">
      <c r="A33" s="49"/>
      <c r="B33" s="21"/>
      <c r="C33" s="21"/>
      <c r="D33" s="21" t="e">
        <f>VLOOKUP(A33,'Master Akun'!$A$6:$B$44,2,FALSE)</f>
        <v>#N/A</v>
      </c>
      <c r="E33" s="21"/>
      <c r="F33" s="19"/>
      <c r="G33" s="19"/>
      <c r="H33" s="21"/>
      <c r="I33" s="21"/>
      <c r="J33" s="21"/>
      <c r="K33" s="21"/>
      <c r="L33" s="21"/>
      <c r="M33" s="21"/>
      <c r="N33" s="51"/>
    </row>
    <row r="34" spans="1:14" x14ac:dyDescent="0.25">
      <c r="A34" s="49"/>
      <c r="B34" s="21"/>
      <c r="C34" s="21"/>
      <c r="D34" s="21" t="e">
        <f>VLOOKUP(A34,'Master Akun'!$A$6:$B$44,2,FALSE)</f>
        <v>#N/A</v>
      </c>
      <c r="E34" s="21"/>
      <c r="F34" s="19"/>
      <c r="G34" s="19"/>
      <c r="H34" s="21"/>
      <c r="I34" s="21"/>
      <c r="J34" s="21"/>
      <c r="K34" s="21"/>
      <c r="L34" s="21"/>
      <c r="M34" s="21"/>
      <c r="N34" s="51"/>
    </row>
    <row r="35" spans="1:14" s="65" customFormat="1" ht="16.5" thickBot="1" x14ac:dyDescent="0.3">
      <c r="A35" s="110" t="s">
        <v>126</v>
      </c>
      <c r="B35" s="111"/>
      <c r="C35" s="111"/>
      <c r="D35" s="112"/>
      <c r="E35" s="62"/>
      <c r="F35" s="63">
        <f>SUM(F7:F34)</f>
        <v>159075000</v>
      </c>
      <c r="G35" s="63">
        <f>SUM(G7:G34)</f>
        <v>159075000</v>
      </c>
      <c r="H35" s="62"/>
      <c r="I35" s="62"/>
      <c r="J35" s="62"/>
      <c r="K35" s="62"/>
      <c r="L35" s="62"/>
      <c r="M35" s="62"/>
      <c r="N35" s="64"/>
    </row>
  </sheetData>
  <mergeCells count="11">
    <mergeCell ref="A35:D35"/>
    <mergeCell ref="G5:G6"/>
    <mergeCell ref="H5:H6"/>
    <mergeCell ref="I5:K5"/>
    <mergeCell ref="L5:N5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3"/>
  <sheetViews>
    <sheetView workbookViewId="0">
      <selection activeCell="B2" sqref="B2:B3"/>
    </sheetView>
  </sheetViews>
  <sheetFormatPr defaultRowHeight="15" x14ac:dyDescent="0.25"/>
  <cols>
    <col min="1" max="2" width="9.140625" style="6"/>
    <col min="3" max="3" width="12" style="6" customWidth="1"/>
    <col min="4" max="4" width="27.85546875" style="6" customWidth="1"/>
    <col min="5" max="5" width="7.140625" style="6" customWidth="1"/>
    <col min="6" max="6" width="15" style="6" customWidth="1"/>
    <col min="7" max="7" width="15.5703125" style="6" customWidth="1"/>
    <col min="8" max="9" width="18.28515625" style="6" customWidth="1"/>
    <col min="10" max="16384" width="9.140625" style="6"/>
  </cols>
  <sheetData>
    <row r="2" spans="2:9" x14ac:dyDescent="0.25">
      <c r="B2" s="123" t="s">
        <v>123</v>
      </c>
    </row>
    <row r="3" spans="2:9" x14ac:dyDescent="0.25">
      <c r="B3" s="123" t="s">
        <v>127</v>
      </c>
    </row>
    <row r="4" spans="2:9" ht="15.75" thickBot="1" x14ac:dyDescent="0.3"/>
    <row r="5" spans="2:9" ht="15.75" x14ac:dyDescent="0.25">
      <c r="B5" s="95" t="s">
        <v>108</v>
      </c>
      <c r="C5" s="96"/>
      <c r="D5" s="96" t="s">
        <v>86</v>
      </c>
      <c r="E5" s="96"/>
      <c r="F5" s="96"/>
      <c r="G5" s="96"/>
      <c r="H5" s="96"/>
      <c r="I5" s="97"/>
    </row>
    <row r="6" spans="2:9" ht="15.75" x14ac:dyDescent="0.25">
      <c r="B6" s="98" t="s">
        <v>109</v>
      </c>
      <c r="C6" s="99"/>
      <c r="D6" s="99" t="str">
        <f>VLOOKUP(D5,'Master Akun'!$H$6:$K$44,2,FALSE)</f>
        <v>Miraco Digital</v>
      </c>
      <c r="E6" s="99"/>
      <c r="F6" s="99"/>
      <c r="G6" s="99"/>
      <c r="H6" s="99"/>
      <c r="I6" s="100"/>
    </row>
    <row r="7" spans="2:9" ht="16.5" thickBot="1" x14ac:dyDescent="0.3">
      <c r="B7" s="98"/>
      <c r="C7" s="99"/>
      <c r="D7" s="99"/>
      <c r="E7" s="99"/>
      <c r="F7" s="99"/>
      <c r="G7" s="99"/>
      <c r="H7" s="99"/>
      <c r="I7" s="100"/>
    </row>
    <row r="8" spans="2:9" ht="15.75" x14ac:dyDescent="0.25">
      <c r="B8" s="121" t="s">
        <v>95</v>
      </c>
      <c r="C8" s="113" t="s">
        <v>105</v>
      </c>
      <c r="D8" s="113" t="s">
        <v>1</v>
      </c>
      <c r="E8" s="115" t="s">
        <v>2</v>
      </c>
      <c r="F8" s="115" t="s">
        <v>3</v>
      </c>
      <c r="G8" s="115" t="s">
        <v>4</v>
      </c>
      <c r="H8" s="117" t="s">
        <v>106</v>
      </c>
      <c r="I8" s="120"/>
    </row>
    <row r="9" spans="2:9" ht="16.5" thickBot="1" x14ac:dyDescent="0.3">
      <c r="B9" s="122"/>
      <c r="C9" s="114"/>
      <c r="D9" s="114"/>
      <c r="E9" s="116"/>
      <c r="F9" s="116"/>
      <c r="G9" s="116"/>
      <c r="H9" s="66" t="s">
        <v>3</v>
      </c>
      <c r="I9" s="67" t="s">
        <v>4</v>
      </c>
    </row>
    <row r="10" spans="2:9" ht="15.75" x14ac:dyDescent="0.25">
      <c r="B10" s="36" t="s">
        <v>107</v>
      </c>
      <c r="C10" s="37"/>
      <c r="D10" s="37" t="s">
        <v>106</v>
      </c>
      <c r="E10" s="37"/>
      <c r="F10" s="16"/>
      <c r="G10" s="16"/>
      <c r="H10" s="16">
        <f>VLOOKUP(D5,'Master Akun'!$H$6:$K$44,3,FALSE)</f>
        <v>104000000</v>
      </c>
      <c r="I10" s="17" t="e">
        <f>VLOOKUP(I9,'Master Akun'!$H$6:$K$44,2,FALSE)</f>
        <v>#N/A</v>
      </c>
    </row>
    <row r="11" spans="2:9" ht="15.75" x14ac:dyDescent="0.25">
      <c r="B11" s="38"/>
      <c r="C11" s="21"/>
      <c r="D11" s="21" t="s">
        <v>118</v>
      </c>
      <c r="E11" s="21"/>
      <c r="F11" s="19"/>
      <c r="G11" s="19">
        <f ca="1">SUMIF('Jurnal Umum'!$E$7:$G$34,'B.B Piutang'!D5,'Jurnal Umum'!$G$7:$G$34)</f>
        <v>25000000</v>
      </c>
      <c r="H11" s="39">
        <f ca="1">H10+F11-G11</f>
        <v>79000000</v>
      </c>
      <c r="I11" s="20"/>
    </row>
    <row r="12" spans="2:9" ht="15.75" x14ac:dyDescent="0.25">
      <c r="B12" s="38"/>
      <c r="C12" s="21"/>
      <c r="D12" s="21"/>
      <c r="E12" s="21"/>
      <c r="F12" s="19"/>
      <c r="G12" s="19"/>
      <c r="H12" s="19"/>
      <c r="I12" s="20"/>
    </row>
    <row r="13" spans="2:9" ht="16.5" thickBot="1" x14ac:dyDescent="0.3">
      <c r="B13" s="40"/>
      <c r="C13" s="41"/>
      <c r="D13" s="41"/>
      <c r="E13" s="41"/>
      <c r="F13" s="42"/>
      <c r="G13" s="42"/>
      <c r="H13" s="42"/>
      <c r="I13" s="43"/>
    </row>
    <row r="14" spans="2:9" ht="15.75" thickBot="1" x14ac:dyDescent="0.3"/>
    <row r="15" spans="2:9" ht="15.75" x14ac:dyDescent="0.25">
      <c r="B15" s="95" t="s">
        <v>108</v>
      </c>
      <c r="C15" s="96"/>
      <c r="D15" s="96" t="s">
        <v>89</v>
      </c>
      <c r="E15" s="96"/>
      <c r="F15" s="96"/>
      <c r="G15" s="96"/>
      <c r="H15" s="96"/>
      <c r="I15" s="97"/>
    </row>
    <row r="16" spans="2:9" ht="15.75" x14ac:dyDescent="0.25">
      <c r="B16" s="98" t="s">
        <v>109</v>
      </c>
      <c r="C16" s="99"/>
      <c r="D16" s="99" t="str">
        <f>VLOOKUP(D15,'Master Akun'!$H$6:$K$44,2,FALSE)</f>
        <v>Panorama Foto</v>
      </c>
      <c r="E16" s="99"/>
      <c r="F16" s="99"/>
      <c r="G16" s="99"/>
      <c r="H16" s="99"/>
      <c r="I16" s="100"/>
    </row>
    <row r="17" spans="2:9" ht="16.5" thickBot="1" x14ac:dyDescent="0.3">
      <c r="B17" s="98"/>
      <c r="C17" s="99"/>
      <c r="D17" s="99"/>
      <c r="E17" s="99"/>
      <c r="F17" s="99"/>
      <c r="G17" s="99"/>
      <c r="H17" s="99"/>
      <c r="I17" s="100"/>
    </row>
    <row r="18" spans="2:9" ht="15.75" x14ac:dyDescent="0.25">
      <c r="B18" s="121" t="s">
        <v>95</v>
      </c>
      <c r="C18" s="113" t="s">
        <v>105</v>
      </c>
      <c r="D18" s="113" t="s">
        <v>1</v>
      </c>
      <c r="E18" s="115" t="s">
        <v>2</v>
      </c>
      <c r="F18" s="115" t="s">
        <v>3</v>
      </c>
      <c r="G18" s="115" t="s">
        <v>4</v>
      </c>
      <c r="H18" s="117" t="s">
        <v>106</v>
      </c>
      <c r="I18" s="120"/>
    </row>
    <row r="19" spans="2:9" ht="16.5" thickBot="1" x14ac:dyDescent="0.3">
      <c r="B19" s="122"/>
      <c r="C19" s="114"/>
      <c r="D19" s="114"/>
      <c r="E19" s="116"/>
      <c r="F19" s="116"/>
      <c r="G19" s="116"/>
      <c r="H19" s="66" t="s">
        <v>3</v>
      </c>
      <c r="I19" s="67" t="s">
        <v>4</v>
      </c>
    </row>
    <row r="20" spans="2:9" ht="15.75" x14ac:dyDescent="0.25">
      <c r="B20" s="36" t="s">
        <v>107</v>
      </c>
      <c r="C20" s="37"/>
      <c r="D20" s="37" t="s">
        <v>106</v>
      </c>
      <c r="E20" s="37"/>
      <c r="F20" s="16"/>
      <c r="G20" s="16"/>
      <c r="H20" s="16">
        <f>VLOOKUP(D15,'Master Akun'!$H$6:$K$44,3,FALSE)</f>
        <v>77500000</v>
      </c>
      <c r="I20" s="17" t="e">
        <f>VLOOKUP(I19,'Master Akun'!$H$6:$K$44,2,FALSE)</f>
        <v>#N/A</v>
      </c>
    </row>
    <row r="21" spans="2:9" ht="15.75" x14ac:dyDescent="0.25">
      <c r="B21" s="38"/>
      <c r="C21" s="21"/>
      <c r="D21" s="21"/>
      <c r="E21" s="21"/>
      <c r="F21" s="19"/>
      <c r="G21" s="19"/>
      <c r="H21" s="19"/>
      <c r="I21" s="20"/>
    </row>
    <row r="22" spans="2:9" ht="15.75" x14ac:dyDescent="0.25">
      <c r="B22" s="38"/>
      <c r="C22" s="21"/>
      <c r="D22" s="21"/>
      <c r="E22" s="21"/>
      <c r="F22" s="19"/>
      <c r="G22" s="19"/>
      <c r="H22" s="19"/>
      <c r="I22" s="20"/>
    </row>
    <row r="23" spans="2:9" ht="16.5" thickBot="1" x14ac:dyDescent="0.3">
      <c r="B23" s="40"/>
      <c r="C23" s="41"/>
      <c r="D23" s="41"/>
      <c r="E23" s="41"/>
      <c r="F23" s="42"/>
      <c r="G23" s="42"/>
      <c r="H23" s="42"/>
      <c r="I23" s="43"/>
    </row>
    <row r="24" spans="2:9" ht="15.75" thickBot="1" x14ac:dyDescent="0.3"/>
    <row r="25" spans="2:9" ht="15.75" x14ac:dyDescent="0.25">
      <c r="B25" s="95" t="s">
        <v>108</v>
      </c>
      <c r="C25" s="96"/>
      <c r="D25" s="96" t="s">
        <v>92</v>
      </c>
      <c r="E25" s="96"/>
      <c r="F25" s="96"/>
      <c r="G25" s="96"/>
      <c r="H25" s="96"/>
      <c r="I25" s="97"/>
    </row>
    <row r="26" spans="2:9" ht="15.75" x14ac:dyDescent="0.25">
      <c r="B26" s="98" t="s">
        <v>109</v>
      </c>
      <c r="C26" s="99"/>
      <c r="D26" s="99" t="str">
        <f>VLOOKUP(D25,'Master Akun'!$H$6:$K$44,2,FALSE)</f>
        <v>Muhammad Fadjar</v>
      </c>
      <c r="E26" s="99"/>
      <c r="F26" s="99"/>
      <c r="G26" s="99"/>
      <c r="H26" s="99"/>
      <c r="I26" s="100"/>
    </row>
    <row r="27" spans="2:9" ht="16.5" thickBot="1" x14ac:dyDescent="0.3">
      <c r="B27" s="98"/>
      <c r="C27" s="99"/>
      <c r="D27" s="99"/>
      <c r="E27" s="99"/>
      <c r="F27" s="99"/>
      <c r="G27" s="99"/>
      <c r="H27" s="99"/>
      <c r="I27" s="100"/>
    </row>
    <row r="28" spans="2:9" ht="15.75" x14ac:dyDescent="0.25">
      <c r="B28" s="121" t="s">
        <v>95</v>
      </c>
      <c r="C28" s="113" t="s">
        <v>105</v>
      </c>
      <c r="D28" s="113" t="s">
        <v>1</v>
      </c>
      <c r="E28" s="115" t="s">
        <v>2</v>
      </c>
      <c r="F28" s="115" t="s">
        <v>3</v>
      </c>
      <c r="G28" s="115" t="s">
        <v>4</v>
      </c>
      <c r="H28" s="117" t="s">
        <v>106</v>
      </c>
      <c r="I28" s="120"/>
    </row>
    <row r="29" spans="2:9" ht="16.5" thickBot="1" x14ac:dyDescent="0.3">
      <c r="B29" s="122"/>
      <c r="C29" s="114"/>
      <c r="D29" s="114"/>
      <c r="E29" s="116"/>
      <c r="F29" s="116"/>
      <c r="G29" s="116"/>
      <c r="H29" s="66" t="s">
        <v>3</v>
      </c>
      <c r="I29" s="67" t="s">
        <v>4</v>
      </c>
    </row>
    <row r="30" spans="2:9" ht="15.75" x14ac:dyDescent="0.25">
      <c r="B30" s="36" t="s">
        <v>107</v>
      </c>
      <c r="C30" s="37"/>
      <c r="D30" s="37" t="s">
        <v>106</v>
      </c>
      <c r="E30" s="37"/>
      <c r="F30" s="16"/>
      <c r="G30" s="16"/>
      <c r="H30" s="16">
        <f>VLOOKUP(D25,'Master Akun'!$H$6:$K$44,3,FALSE)</f>
        <v>50000000</v>
      </c>
      <c r="I30" s="17" t="e">
        <f>VLOOKUP(I29,'Master Akun'!$H$6:$K$44,2,FALSE)</f>
        <v>#N/A</v>
      </c>
    </row>
    <row r="31" spans="2:9" ht="15.75" x14ac:dyDescent="0.25">
      <c r="B31" s="38"/>
      <c r="C31" s="21"/>
      <c r="D31" s="21"/>
      <c r="E31" s="21"/>
      <c r="F31" s="19"/>
      <c r="G31" s="19"/>
      <c r="H31" s="19"/>
      <c r="I31" s="20"/>
    </row>
    <row r="32" spans="2:9" ht="15.75" x14ac:dyDescent="0.25">
      <c r="B32" s="38"/>
      <c r="C32" s="21"/>
      <c r="D32" s="21"/>
      <c r="E32" s="21"/>
      <c r="F32" s="19"/>
      <c r="G32" s="19"/>
      <c r="H32" s="19"/>
      <c r="I32" s="20"/>
    </row>
    <row r="33" spans="2:9" ht="16.5" thickBot="1" x14ac:dyDescent="0.3">
      <c r="B33" s="40"/>
      <c r="C33" s="41"/>
      <c r="D33" s="41"/>
      <c r="E33" s="41"/>
      <c r="F33" s="42"/>
      <c r="G33" s="42"/>
      <c r="H33" s="42"/>
      <c r="I33" s="43"/>
    </row>
  </sheetData>
  <mergeCells count="21">
    <mergeCell ref="H8:I8"/>
    <mergeCell ref="B18:B19"/>
    <mergeCell ref="C18:C19"/>
    <mergeCell ref="D18:D19"/>
    <mergeCell ref="E18:E19"/>
    <mergeCell ref="F18:F19"/>
    <mergeCell ref="G18:G19"/>
    <mergeCell ref="H18:I18"/>
    <mergeCell ref="B8:B9"/>
    <mergeCell ref="C8:C9"/>
    <mergeCell ref="D8:D9"/>
    <mergeCell ref="E8:E9"/>
    <mergeCell ref="F8:F9"/>
    <mergeCell ref="G8:G9"/>
    <mergeCell ref="H28:I28"/>
    <mergeCell ref="B28:B29"/>
    <mergeCell ref="C28:C29"/>
    <mergeCell ref="D28:D29"/>
    <mergeCell ref="E28:E29"/>
    <mergeCell ref="F28:F29"/>
    <mergeCell ref="G28:G2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05"/>
  <sheetViews>
    <sheetView tabSelected="1" workbookViewId="0">
      <selection activeCell="B2" sqref="B2:B3"/>
    </sheetView>
  </sheetViews>
  <sheetFormatPr defaultRowHeight="15" x14ac:dyDescent="0.25"/>
  <cols>
    <col min="1" max="1" width="5.42578125" style="71" customWidth="1"/>
    <col min="2" max="2" width="13" style="71" customWidth="1"/>
    <col min="3" max="3" width="10.85546875" style="71" customWidth="1"/>
    <col min="4" max="4" width="30.28515625" style="81" customWidth="1"/>
    <col min="5" max="5" width="7.5703125" style="71" customWidth="1"/>
    <col min="6" max="6" width="19.85546875" style="71" customWidth="1"/>
    <col min="7" max="7" width="16.42578125" style="71" customWidth="1"/>
    <col min="8" max="8" width="17.28515625" style="71" customWidth="1"/>
    <col min="9" max="9" width="18.42578125" style="71" customWidth="1"/>
    <col min="10" max="16384" width="9.140625" style="71"/>
  </cols>
  <sheetData>
    <row r="2" spans="2:9" x14ac:dyDescent="0.25">
      <c r="B2" s="123" t="s">
        <v>123</v>
      </c>
    </row>
    <row r="3" spans="2:9" x14ac:dyDescent="0.25">
      <c r="B3" s="124" t="s">
        <v>128</v>
      </c>
    </row>
    <row r="4" spans="2:9" ht="15.75" thickBot="1" x14ac:dyDescent="0.3"/>
    <row r="5" spans="2:9" s="85" customFormat="1" ht="15.75" x14ac:dyDescent="0.25">
      <c r="B5" s="86" t="s">
        <v>103</v>
      </c>
      <c r="C5" s="87"/>
      <c r="D5" s="88" t="s">
        <v>5</v>
      </c>
      <c r="E5" s="87"/>
      <c r="F5" s="87"/>
      <c r="G5" s="87"/>
      <c r="H5" s="87"/>
      <c r="I5" s="89"/>
    </row>
    <row r="6" spans="2:9" s="85" customFormat="1" ht="15.75" x14ac:dyDescent="0.25">
      <c r="B6" s="90" t="s">
        <v>104</v>
      </c>
      <c r="C6" s="91"/>
      <c r="D6" s="92" t="str">
        <f>VLOOKUP(D5,'Master Akun'!$A$6:$E$46,2,FALSE)</f>
        <v>Kas Kecil</v>
      </c>
      <c r="E6" s="91"/>
      <c r="F6" s="91"/>
      <c r="G6" s="91"/>
      <c r="H6" s="91"/>
      <c r="I6" s="93"/>
    </row>
    <row r="7" spans="2:9" s="85" customFormat="1" ht="16.5" thickBot="1" x14ac:dyDescent="0.3">
      <c r="B7" s="90"/>
      <c r="C7" s="91"/>
      <c r="D7" s="92"/>
      <c r="E7" s="91"/>
      <c r="F7" s="91"/>
      <c r="G7" s="91"/>
      <c r="H7" s="91"/>
      <c r="I7" s="93"/>
    </row>
    <row r="8" spans="2:9" ht="15.75" x14ac:dyDescent="0.25">
      <c r="B8" s="121" t="s">
        <v>95</v>
      </c>
      <c r="C8" s="113" t="s">
        <v>105</v>
      </c>
      <c r="D8" s="113" t="s">
        <v>1</v>
      </c>
      <c r="E8" s="115" t="s">
        <v>2</v>
      </c>
      <c r="F8" s="115" t="s">
        <v>3</v>
      </c>
      <c r="G8" s="115" t="s">
        <v>4</v>
      </c>
      <c r="H8" s="117" t="s">
        <v>106</v>
      </c>
      <c r="I8" s="120"/>
    </row>
    <row r="9" spans="2:9" ht="16.5" thickBot="1" x14ac:dyDescent="0.3">
      <c r="B9" s="122"/>
      <c r="C9" s="114"/>
      <c r="D9" s="114"/>
      <c r="E9" s="116"/>
      <c r="F9" s="116"/>
      <c r="G9" s="116"/>
      <c r="H9" s="66" t="s">
        <v>3</v>
      </c>
      <c r="I9" s="67" t="s">
        <v>4</v>
      </c>
    </row>
    <row r="10" spans="2:9" ht="15.75" x14ac:dyDescent="0.25">
      <c r="B10" s="44" t="s">
        <v>107</v>
      </c>
      <c r="C10" s="47"/>
      <c r="D10" s="82" t="s">
        <v>106</v>
      </c>
      <c r="E10" s="47"/>
      <c r="F10" s="72"/>
      <c r="G10" s="73"/>
      <c r="H10" s="72">
        <f>VLOOKUP(D5,'Master Akun'!$A$6:$E$46,4,FALSE)</f>
        <v>5000000</v>
      </c>
      <c r="I10" s="74">
        <f>VLOOKUP(D5,'Master Akun'!$A$6:$E$46,5,FALSE)</f>
        <v>0</v>
      </c>
    </row>
    <row r="11" spans="2:9" ht="15.75" x14ac:dyDescent="0.25">
      <c r="B11" s="45"/>
      <c r="C11" s="50"/>
      <c r="D11" s="83" t="s">
        <v>114</v>
      </c>
      <c r="E11" s="50"/>
      <c r="F11" s="75"/>
      <c r="G11" s="75">
        <f ca="1">SUMIF('Jurnal Umum'!A7:$G$34,'Buku Besar'!D5,'Jurnal Umum'!G7)</f>
        <v>475000</v>
      </c>
      <c r="H11" s="76">
        <f ca="1">IF(H10+F11&gt;I10+G11,H10+F11-I10-G11,0)</f>
        <v>4525000</v>
      </c>
      <c r="I11" s="74"/>
    </row>
    <row r="12" spans="2:9" ht="15.75" x14ac:dyDescent="0.25">
      <c r="B12" s="45"/>
      <c r="C12" s="50"/>
      <c r="D12" s="83"/>
      <c r="E12" s="50"/>
      <c r="F12" s="75"/>
      <c r="G12" s="75"/>
      <c r="H12" s="75"/>
      <c r="I12" s="77"/>
    </row>
    <row r="13" spans="2:9" ht="16.5" thickBot="1" x14ac:dyDescent="0.3">
      <c r="B13" s="78"/>
      <c r="C13" s="61"/>
      <c r="D13" s="84"/>
      <c r="E13" s="61"/>
      <c r="F13" s="79"/>
      <c r="G13" s="79"/>
      <c r="H13" s="79"/>
      <c r="I13" s="80"/>
    </row>
    <row r="14" spans="2:9" ht="15.75" thickBot="1" x14ac:dyDescent="0.3"/>
    <row r="15" spans="2:9" ht="15.75" x14ac:dyDescent="0.25">
      <c r="B15" s="86" t="s">
        <v>103</v>
      </c>
      <c r="C15" s="87"/>
      <c r="D15" s="88" t="s">
        <v>7</v>
      </c>
      <c r="E15" s="87"/>
      <c r="F15" s="87"/>
      <c r="G15" s="87"/>
      <c r="H15" s="87"/>
      <c r="I15" s="89"/>
    </row>
    <row r="16" spans="2:9" ht="15.75" x14ac:dyDescent="0.25">
      <c r="B16" s="90" t="s">
        <v>104</v>
      </c>
      <c r="C16" s="91"/>
      <c r="D16" s="92" t="str">
        <f>VLOOKUP(D15,'Master Akun'!$A$6:$E$46,2,FALSE)</f>
        <v>Bank</v>
      </c>
      <c r="E16" s="91"/>
      <c r="F16" s="91"/>
      <c r="G16" s="91"/>
      <c r="H16" s="91"/>
      <c r="I16" s="93"/>
    </row>
    <row r="17" spans="2:9" ht="16.5" thickBot="1" x14ac:dyDescent="0.3">
      <c r="B17" s="90"/>
      <c r="C17" s="91"/>
      <c r="D17" s="91"/>
      <c r="E17" s="91"/>
      <c r="F17" s="91"/>
      <c r="G17" s="91"/>
      <c r="H17" s="91"/>
      <c r="I17" s="93"/>
    </row>
    <row r="18" spans="2:9" ht="15.75" x14ac:dyDescent="0.25">
      <c r="B18" s="121" t="s">
        <v>95</v>
      </c>
      <c r="C18" s="113" t="s">
        <v>105</v>
      </c>
      <c r="D18" s="113" t="s">
        <v>1</v>
      </c>
      <c r="E18" s="115" t="s">
        <v>2</v>
      </c>
      <c r="F18" s="115" t="s">
        <v>3</v>
      </c>
      <c r="G18" s="115" t="s">
        <v>4</v>
      </c>
      <c r="H18" s="117" t="s">
        <v>106</v>
      </c>
      <c r="I18" s="120"/>
    </row>
    <row r="19" spans="2:9" ht="16.5" thickBot="1" x14ac:dyDescent="0.3">
      <c r="B19" s="122"/>
      <c r="C19" s="114"/>
      <c r="D19" s="114"/>
      <c r="E19" s="116"/>
      <c r="F19" s="116"/>
      <c r="G19" s="116"/>
      <c r="H19" s="66" t="s">
        <v>3</v>
      </c>
      <c r="I19" s="67" t="s">
        <v>4</v>
      </c>
    </row>
    <row r="20" spans="2:9" ht="15.75" x14ac:dyDescent="0.25">
      <c r="B20" s="44" t="s">
        <v>107</v>
      </c>
      <c r="C20" s="47"/>
      <c r="D20" s="82" t="s">
        <v>106</v>
      </c>
      <c r="E20" s="47"/>
      <c r="F20" s="72"/>
      <c r="G20" s="73"/>
      <c r="H20" s="72">
        <f>VLOOKUP(D15,'Master Akun'!$A$6:$E$46,4,FALSE)</f>
        <v>208080282</v>
      </c>
      <c r="I20" s="74">
        <f>VLOOKUP(D15,'Master Akun'!$A$6:$E$46,5,FALSE)</f>
        <v>0</v>
      </c>
    </row>
    <row r="21" spans="2:9" ht="15.75" x14ac:dyDescent="0.25">
      <c r="B21" s="45"/>
      <c r="C21" s="50"/>
      <c r="D21" s="83" t="s">
        <v>110</v>
      </c>
      <c r="E21" s="50"/>
      <c r="F21" s="75">
        <f ca="1">SUMIF('Jurnal Umum'!$A$7:$G$34,'Buku Besar'!D15,'Jurnal Umum'!$F$7:$F$34)</f>
        <v>25000000</v>
      </c>
      <c r="G21" s="75"/>
      <c r="H21" s="76">
        <f ca="1">IF(H20+F21&gt;I20+G21,H20+F21-I20-G21,0)</f>
        <v>233080282</v>
      </c>
      <c r="I21" s="74"/>
    </row>
    <row r="22" spans="2:9" ht="15.75" x14ac:dyDescent="0.25">
      <c r="B22" s="45"/>
      <c r="C22" s="50"/>
      <c r="D22" s="83" t="s">
        <v>111</v>
      </c>
      <c r="E22" s="50"/>
      <c r="F22" s="75"/>
      <c r="G22" s="75">
        <f ca="1">SUMIF('Jurnal Umum'!$A$7:$G$11,'Buku Besar'!D15,'Jurnal Umum'!$G$7:$G$11)</f>
        <v>5600000</v>
      </c>
      <c r="H22" s="76">
        <f ca="1">IF(H21+F22&gt;I21+G22,H21+F22-I21-G22,0)</f>
        <v>227480282</v>
      </c>
      <c r="I22" s="77"/>
    </row>
    <row r="23" spans="2:9" ht="15.75" x14ac:dyDescent="0.25">
      <c r="B23" s="45"/>
      <c r="C23" s="50"/>
      <c r="D23" s="83" t="s">
        <v>113</v>
      </c>
      <c r="E23" s="50"/>
      <c r="F23" s="75"/>
      <c r="G23" s="75">
        <f ca="1">SUMIF('Jurnal Umum'!$A$7:$G$34,'Buku Besar'!D15,'Jurnal Umum'!G14)</f>
        <v>28000000</v>
      </c>
      <c r="H23" s="76">
        <f t="shared" ref="H23:H24" ca="1" si="0">IF(H22+F23&gt;I22+G23,H22+F23-I22-G23,0)</f>
        <v>199480282</v>
      </c>
      <c r="I23" s="77"/>
    </row>
    <row r="24" spans="2:9" ht="15.75" x14ac:dyDescent="0.25">
      <c r="B24" s="45"/>
      <c r="C24" s="50"/>
      <c r="D24" s="83" t="s">
        <v>117</v>
      </c>
      <c r="E24" s="50"/>
      <c r="F24" s="75"/>
      <c r="G24" s="75">
        <f ca="1">SUMIF('Jurnal Umum'!$A$7:$G$34,'Buku Besar'!D15,'Jurnal Umum'!G16)</f>
        <v>100000000</v>
      </c>
      <c r="H24" s="76">
        <f t="shared" ca="1" si="0"/>
        <v>99480282</v>
      </c>
      <c r="I24" s="77"/>
    </row>
    <row r="25" spans="2:9" ht="16.5" thickBot="1" x14ac:dyDescent="0.3">
      <c r="B25" s="78"/>
      <c r="C25" s="61"/>
      <c r="D25" s="84"/>
      <c r="E25" s="61"/>
      <c r="F25" s="79"/>
      <c r="G25" s="79"/>
      <c r="H25" s="79"/>
      <c r="I25" s="80"/>
    </row>
    <row r="26" spans="2:9" ht="15.75" thickBot="1" x14ac:dyDescent="0.3"/>
    <row r="27" spans="2:9" ht="15.75" x14ac:dyDescent="0.25">
      <c r="B27" s="86" t="s">
        <v>103</v>
      </c>
      <c r="C27" s="87"/>
      <c r="D27" s="88" t="s">
        <v>9</v>
      </c>
      <c r="E27" s="87"/>
      <c r="F27" s="87"/>
      <c r="G27" s="87"/>
      <c r="H27" s="87"/>
      <c r="I27" s="89"/>
    </row>
    <row r="28" spans="2:9" ht="15.75" x14ac:dyDescent="0.25">
      <c r="B28" s="90" t="s">
        <v>104</v>
      </c>
      <c r="C28" s="91"/>
      <c r="D28" s="92" t="str">
        <f>VLOOKUP(D27,'Master Akun'!$A$6:$E$46,2,FALSE)</f>
        <v>Surat Surat Berharga</v>
      </c>
      <c r="E28" s="91"/>
      <c r="F28" s="91"/>
      <c r="G28" s="91"/>
      <c r="H28" s="91"/>
      <c r="I28" s="93"/>
    </row>
    <row r="29" spans="2:9" ht="16.5" thickBot="1" x14ac:dyDescent="0.3">
      <c r="B29" s="90"/>
      <c r="C29" s="91"/>
      <c r="D29" s="92"/>
      <c r="E29" s="91"/>
      <c r="F29" s="91"/>
      <c r="G29" s="91"/>
      <c r="H29" s="91"/>
      <c r="I29" s="93"/>
    </row>
    <row r="30" spans="2:9" ht="15.75" x14ac:dyDescent="0.25">
      <c r="B30" s="121" t="s">
        <v>95</v>
      </c>
      <c r="C30" s="113" t="s">
        <v>105</v>
      </c>
      <c r="D30" s="113" t="s">
        <v>1</v>
      </c>
      <c r="E30" s="115" t="s">
        <v>2</v>
      </c>
      <c r="F30" s="115" t="s">
        <v>3</v>
      </c>
      <c r="G30" s="115" t="s">
        <v>4</v>
      </c>
      <c r="H30" s="117" t="s">
        <v>106</v>
      </c>
      <c r="I30" s="120"/>
    </row>
    <row r="31" spans="2:9" ht="16.5" thickBot="1" x14ac:dyDescent="0.3">
      <c r="B31" s="122"/>
      <c r="C31" s="114"/>
      <c r="D31" s="114"/>
      <c r="E31" s="116"/>
      <c r="F31" s="116"/>
      <c r="G31" s="116"/>
      <c r="H31" s="66" t="s">
        <v>3</v>
      </c>
      <c r="I31" s="67" t="s">
        <v>4</v>
      </c>
    </row>
    <row r="32" spans="2:9" ht="15.75" x14ac:dyDescent="0.25">
      <c r="B32" s="44" t="s">
        <v>107</v>
      </c>
      <c r="C32" s="47"/>
      <c r="D32" s="82" t="s">
        <v>106</v>
      </c>
      <c r="E32" s="47"/>
      <c r="F32" s="72"/>
      <c r="G32" s="73"/>
      <c r="H32" s="72">
        <f>VLOOKUP(D27,'Master Akun'!$A$6:$E$46,4,FALSE)</f>
        <v>90405000</v>
      </c>
      <c r="I32" s="74">
        <f>VLOOKUP(D27,'Master Akun'!$A$6:$E$46,5,FALSE)</f>
        <v>0</v>
      </c>
    </row>
    <row r="33" spans="2:9" ht="15.75" x14ac:dyDescent="0.25">
      <c r="B33" s="45"/>
      <c r="C33" s="50"/>
      <c r="D33" s="83"/>
      <c r="E33" s="50"/>
      <c r="F33" s="75"/>
      <c r="G33" s="75"/>
      <c r="H33" s="72"/>
      <c r="I33" s="74"/>
    </row>
    <row r="34" spans="2:9" ht="15.75" x14ac:dyDescent="0.25">
      <c r="B34" s="45"/>
      <c r="C34" s="50"/>
      <c r="D34" s="83"/>
      <c r="E34" s="50"/>
      <c r="F34" s="75"/>
      <c r="G34" s="75"/>
      <c r="H34" s="75"/>
      <c r="I34" s="77"/>
    </row>
    <row r="35" spans="2:9" ht="16.5" thickBot="1" x14ac:dyDescent="0.3">
      <c r="B35" s="78"/>
      <c r="C35" s="61"/>
      <c r="D35" s="84"/>
      <c r="E35" s="61"/>
      <c r="F35" s="79"/>
      <c r="G35" s="79"/>
      <c r="H35" s="79"/>
      <c r="I35" s="80"/>
    </row>
    <row r="36" spans="2:9" ht="15.75" thickBot="1" x14ac:dyDescent="0.3"/>
    <row r="37" spans="2:9" ht="15.75" x14ac:dyDescent="0.25">
      <c r="B37" s="86" t="s">
        <v>103</v>
      </c>
      <c r="C37" s="87"/>
      <c r="D37" s="88" t="s">
        <v>11</v>
      </c>
      <c r="E37" s="87"/>
      <c r="F37" s="87"/>
      <c r="G37" s="87"/>
      <c r="H37" s="87"/>
      <c r="I37" s="89"/>
    </row>
    <row r="38" spans="2:9" ht="15.75" x14ac:dyDescent="0.25">
      <c r="B38" s="90" t="s">
        <v>104</v>
      </c>
      <c r="C38" s="91"/>
      <c r="D38" s="92" t="str">
        <f>VLOOKUP(D37,'Master Akun'!$A$6:$E$46,2,FALSE)</f>
        <v>Piutang Usaha</v>
      </c>
      <c r="E38" s="91"/>
      <c r="F38" s="91"/>
      <c r="G38" s="91"/>
      <c r="H38" s="91"/>
      <c r="I38" s="93"/>
    </row>
    <row r="39" spans="2:9" ht="16.5" thickBot="1" x14ac:dyDescent="0.3">
      <c r="B39" s="90"/>
      <c r="C39" s="91"/>
      <c r="D39" s="92"/>
      <c r="E39" s="91"/>
      <c r="F39" s="91"/>
      <c r="G39" s="91"/>
      <c r="H39" s="91"/>
      <c r="I39" s="93"/>
    </row>
    <row r="40" spans="2:9" ht="15.75" x14ac:dyDescent="0.25">
      <c r="B40" s="121" t="s">
        <v>95</v>
      </c>
      <c r="C40" s="113" t="s">
        <v>105</v>
      </c>
      <c r="D40" s="113" t="s">
        <v>1</v>
      </c>
      <c r="E40" s="115" t="s">
        <v>2</v>
      </c>
      <c r="F40" s="115" t="s">
        <v>3</v>
      </c>
      <c r="G40" s="115" t="s">
        <v>4</v>
      </c>
      <c r="H40" s="117" t="s">
        <v>106</v>
      </c>
      <c r="I40" s="120"/>
    </row>
    <row r="41" spans="2:9" ht="16.5" thickBot="1" x14ac:dyDescent="0.3">
      <c r="B41" s="122"/>
      <c r="C41" s="114"/>
      <c r="D41" s="114"/>
      <c r="E41" s="116"/>
      <c r="F41" s="116"/>
      <c r="G41" s="116"/>
      <c r="H41" s="66" t="s">
        <v>3</v>
      </c>
      <c r="I41" s="67" t="s">
        <v>4</v>
      </c>
    </row>
    <row r="42" spans="2:9" ht="15.75" x14ac:dyDescent="0.25">
      <c r="B42" s="44" t="s">
        <v>107</v>
      </c>
      <c r="C42" s="47"/>
      <c r="D42" s="82" t="s">
        <v>106</v>
      </c>
      <c r="E42" s="47"/>
      <c r="F42" s="72"/>
      <c r="G42" s="73"/>
      <c r="H42" s="72">
        <f>VLOOKUP(D37,'Master Akun'!$A$6:$E$46,4,FALSE)</f>
        <v>181500000</v>
      </c>
      <c r="I42" s="74">
        <f>VLOOKUP(D37,'Master Akun'!$A$6:$E$46,5,FALSE)</f>
        <v>0</v>
      </c>
    </row>
    <row r="43" spans="2:9" ht="15.75" x14ac:dyDescent="0.25">
      <c r="B43" s="45"/>
      <c r="C43" s="50"/>
      <c r="D43" s="83" t="s">
        <v>118</v>
      </c>
      <c r="E43" s="50"/>
      <c r="F43" s="75"/>
      <c r="G43" s="75">
        <f ca="1">SUMIF('Jurnal Umum'!$A$7:$G$34,'Buku Besar'!D37,'Jurnal Umum'!G7)</f>
        <v>25000000</v>
      </c>
      <c r="H43" s="76">
        <f t="shared" ref="H43" ca="1" si="1">IF(H42+F43&gt;I42+G43,H42+F43-I42-G43,0)</f>
        <v>156500000</v>
      </c>
      <c r="I43" s="74"/>
    </row>
    <row r="44" spans="2:9" ht="15.75" x14ac:dyDescent="0.25">
      <c r="B44" s="45"/>
      <c r="C44" s="50"/>
      <c r="D44" s="83"/>
      <c r="E44" s="50"/>
      <c r="F44" s="75"/>
      <c r="G44" s="75"/>
      <c r="H44" s="75"/>
      <c r="I44" s="77"/>
    </row>
    <row r="45" spans="2:9" ht="16.5" thickBot="1" x14ac:dyDescent="0.3">
      <c r="B45" s="78"/>
      <c r="C45" s="61"/>
      <c r="D45" s="84"/>
      <c r="E45" s="61"/>
      <c r="F45" s="79"/>
      <c r="G45" s="79"/>
      <c r="H45" s="79"/>
      <c r="I45" s="80"/>
    </row>
    <row r="46" spans="2:9" ht="15.75" thickBot="1" x14ac:dyDescent="0.3"/>
    <row r="47" spans="2:9" ht="15.75" x14ac:dyDescent="0.25">
      <c r="B47" s="86" t="s">
        <v>103</v>
      </c>
      <c r="C47" s="87"/>
      <c r="D47" s="88" t="s">
        <v>13</v>
      </c>
      <c r="E47" s="87"/>
      <c r="F47" s="87"/>
      <c r="G47" s="87"/>
      <c r="H47" s="87"/>
      <c r="I47" s="89"/>
    </row>
    <row r="48" spans="2:9" ht="15.75" x14ac:dyDescent="0.25">
      <c r="B48" s="90" t="s">
        <v>104</v>
      </c>
      <c r="C48" s="91"/>
      <c r="D48" s="92" t="str">
        <f>VLOOKUP(D47,'Master Akun'!$A$6:$E$46,2,FALSE)</f>
        <v>Cadangan Kerugian Piutang</v>
      </c>
      <c r="E48" s="91"/>
      <c r="F48" s="91"/>
      <c r="G48" s="91"/>
      <c r="H48" s="91"/>
      <c r="I48" s="93"/>
    </row>
    <row r="49" spans="2:9" ht="16.5" thickBot="1" x14ac:dyDescent="0.3">
      <c r="B49" s="90"/>
      <c r="C49" s="91"/>
      <c r="D49" s="92"/>
      <c r="E49" s="91"/>
      <c r="F49" s="91"/>
      <c r="G49" s="91"/>
      <c r="H49" s="91"/>
      <c r="I49" s="93"/>
    </row>
    <row r="50" spans="2:9" ht="15.75" x14ac:dyDescent="0.25">
      <c r="B50" s="121" t="s">
        <v>95</v>
      </c>
      <c r="C50" s="113" t="s">
        <v>105</v>
      </c>
      <c r="D50" s="113" t="s">
        <v>1</v>
      </c>
      <c r="E50" s="115" t="s">
        <v>2</v>
      </c>
      <c r="F50" s="115" t="s">
        <v>3</v>
      </c>
      <c r="G50" s="115" t="s">
        <v>4</v>
      </c>
      <c r="H50" s="117" t="s">
        <v>106</v>
      </c>
      <c r="I50" s="120"/>
    </row>
    <row r="51" spans="2:9" ht="16.5" thickBot="1" x14ac:dyDescent="0.3">
      <c r="B51" s="122"/>
      <c r="C51" s="114"/>
      <c r="D51" s="114"/>
      <c r="E51" s="116"/>
      <c r="F51" s="116"/>
      <c r="G51" s="116"/>
      <c r="H51" s="66" t="s">
        <v>3</v>
      </c>
      <c r="I51" s="67" t="s">
        <v>4</v>
      </c>
    </row>
    <row r="52" spans="2:9" ht="15.75" x14ac:dyDescent="0.25">
      <c r="B52" s="44" t="s">
        <v>107</v>
      </c>
      <c r="C52" s="47"/>
      <c r="D52" s="82" t="s">
        <v>106</v>
      </c>
      <c r="E52" s="47"/>
      <c r="F52" s="72"/>
      <c r="G52" s="73"/>
      <c r="H52" s="72">
        <f>VLOOKUP(D47,'Master Akun'!$A$6:$E$46,4,FALSE)</f>
        <v>0</v>
      </c>
      <c r="I52" s="74">
        <f>VLOOKUP(D47,'Master Akun'!$A$6:$E$46,5,FALSE)</f>
        <v>10840000</v>
      </c>
    </row>
    <row r="53" spans="2:9" ht="15.75" x14ac:dyDescent="0.25">
      <c r="B53" s="45"/>
      <c r="C53" s="50"/>
      <c r="D53" s="83"/>
      <c r="E53" s="50"/>
      <c r="F53" s="75"/>
      <c r="G53" s="75"/>
      <c r="H53" s="72"/>
      <c r="I53" s="74"/>
    </row>
    <row r="54" spans="2:9" ht="15.75" x14ac:dyDescent="0.25">
      <c r="B54" s="45"/>
      <c r="C54" s="50"/>
      <c r="D54" s="83"/>
      <c r="E54" s="50"/>
      <c r="F54" s="75"/>
      <c r="G54" s="75"/>
      <c r="H54" s="75"/>
      <c r="I54" s="77"/>
    </row>
    <row r="55" spans="2:9" ht="16.5" thickBot="1" x14ac:dyDescent="0.3">
      <c r="B55" s="78"/>
      <c r="C55" s="61"/>
      <c r="D55" s="84"/>
      <c r="E55" s="61"/>
      <c r="F55" s="79"/>
      <c r="G55" s="79"/>
      <c r="H55" s="79"/>
      <c r="I55" s="80"/>
    </row>
    <row r="56" spans="2:9" ht="15.75" thickBot="1" x14ac:dyDescent="0.3"/>
    <row r="57" spans="2:9" ht="15.75" x14ac:dyDescent="0.25">
      <c r="B57" s="86" t="s">
        <v>103</v>
      </c>
      <c r="C57" s="87"/>
      <c r="D57" s="88" t="s">
        <v>15</v>
      </c>
      <c r="E57" s="87"/>
      <c r="F57" s="87"/>
      <c r="G57" s="87"/>
      <c r="H57" s="87"/>
      <c r="I57" s="89"/>
    </row>
    <row r="58" spans="2:9" ht="15.75" x14ac:dyDescent="0.25">
      <c r="B58" s="90" t="s">
        <v>104</v>
      </c>
      <c r="C58" s="91"/>
      <c r="D58" s="92" t="str">
        <f>VLOOKUP(D57,'Master Akun'!$A$6:$E$46,2,FALSE)</f>
        <v>Piutang Karyawan</v>
      </c>
      <c r="E58" s="91"/>
      <c r="F58" s="91"/>
      <c r="G58" s="91"/>
      <c r="H58" s="91"/>
      <c r="I58" s="93"/>
    </row>
    <row r="59" spans="2:9" ht="16.5" thickBot="1" x14ac:dyDescent="0.3">
      <c r="B59" s="90"/>
      <c r="C59" s="91"/>
      <c r="D59" s="92"/>
      <c r="E59" s="91"/>
      <c r="F59" s="91"/>
      <c r="G59" s="91"/>
      <c r="H59" s="91"/>
      <c r="I59" s="93"/>
    </row>
    <row r="60" spans="2:9" ht="15.75" x14ac:dyDescent="0.25">
      <c r="B60" s="121" t="s">
        <v>95</v>
      </c>
      <c r="C60" s="113" t="s">
        <v>105</v>
      </c>
      <c r="D60" s="113" t="s">
        <v>1</v>
      </c>
      <c r="E60" s="115" t="s">
        <v>2</v>
      </c>
      <c r="F60" s="115" t="s">
        <v>3</v>
      </c>
      <c r="G60" s="115" t="s">
        <v>4</v>
      </c>
      <c r="H60" s="117" t="s">
        <v>106</v>
      </c>
      <c r="I60" s="120"/>
    </row>
    <row r="61" spans="2:9" ht="16.5" thickBot="1" x14ac:dyDescent="0.3">
      <c r="B61" s="122"/>
      <c r="C61" s="114"/>
      <c r="D61" s="114"/>
      <c r="E61" s="116"/>
      <c r="F61" s="116"/>
      <c r="G61" s="116"/>
      <c r="H61" s="66" t="s">
        <v>3</v>
      </c>
      <c r="I61" s="67" t="s">
        <v>4</v>
      </c>
    </row>
    <row r="62" spans="2:9" ht="15.75" x14ac:dyDescent="0.25">
      <c r="B62" s="44" t="s">
        <v>107</v>
      </c>
      <c r="C62" s="47"/>
      <c r="D62" s="82" t="s">
        <v>106</v>
      </c>
      <c r="E62" s="47"/>
      <c r="F62" s="72"/>
      <c r="G62" s="73"/>
      <c r="H62" s="72">
        <f>VLOOKUP(D57,'Master Akun'!$A$6:$E$46,4,FALSE)</f>
        <v>2100000</v>
      </c>
      <c r="I62" s="74">
        <f>VLOOKUP(D57,'Master Akun'!$A$6:$E$46,5,FALSE)</f>
        <v>0</v>
      </c>
    </row>
    <row r="63" spans="2:9" ht="15.75" x14ac:dyDescent="0.25">
      <c r="B63" s="45"/>
      <c r="C63" s="50"/>
      <c r="D63" s="83"/>
      <c r="E63" s="50"/>
      <c r="F63" s="75"/>
      <c r="G63" s="75"/>
      <c r="H63" s="72"/>
      <c r="I63" s="74"/>
    </row>
    <row r="64" spans="2:9" ht="15.75" x14ac:dyDescent="0.25">
      <c r="B64" s="45"/>
      <c r="C64" s="50"/>
      <c r="D64" s="83"/>
      <c r="E64" s="50"/>
      <c r="F64" s="75"/>
      <c r="G64" s="75"/>
      <c r="H64" s="75"/>
      <c r="I64" s="77"/>
    </row>
    <row r="65" spans="2:9" ht="16.5" thickBot="1" x14ac:dyDescent="0.3">
      <c r="B65" s="78"/>
      <c r="C65" s="61"/>
      <c r="D65" s="84"/>
      <c r="E65" s="61"/>
      <c r="F65" s="79"/>
      <c r="G65" s="79"/>
      <c r="H65" s="79"/>
      <c r="I65" s="80"/>
    </row>
    <row r="66" spans="2:9" ht="15.75" thickBot="1" x14ac:dyDescent="0.3"/>
    <row r="67" spans="2:9" ht="15.75" x14ac:dyDescent="0.25">
      <c r="B67" s="86" t="s">
        <v>103</v>
      </c>
      <c r="C67" s="87"/>
      <c r="D67" s="88" t="s">
        <v>17</v>
      </c>
      <c r="E67" s="87"/>
      <c r="F67" s="87"/>
      <c r="G67" s="87"/>
      <c r="H67" s="87"/>
      <c r="I67" s="89"/>
    </row>
    <row r="68" spans="2:9" ht="15.75" x14ac:dyDescent="0.25">
      <c r="B68" s="90" t="s">
        <v>104</v>
      </c>
      <c r="C68" s="91"/>
      <c r="D68" s="92" t="str">
        <f>VLOOKUP(D67,'Master Akun'!$A$6:$E$46,2,FALSE)</f>
        <v>Persediaan Barang Dagang</v>
      </c>
      <c r="E68" s="91"/>
      <c r="F68" s="91"/>
      <c r="G68" s="91"/>
      <c r="H68" s="91"/>
      <c r="I68" s="93"/>
    </row>
    <row r="69" spans="2:9" ht="16.5" thickBot="1" x14ac:dyDescent="0.3">
      <c r="B69" s="90"/>
      <c r="C69" s="91"/>
      <c r="D69" s="92"/>
      <c r="E69" s="91"/>
      <c r="F69" s="91"/>
      <c r="G69" s="91"/>
      <c r="H69" s="91"/>
      <c r="I69" s="93"/>
    </row>
    <row r="70" spans="2:9" ht="15.75" x14ac:dyDescent="0.25">
      <c r="B70" s="121" t="s">
        <v>95</v>
      </c>
      <c r="C70" s="113" t="s">
        <v>105</v>
      </c>
      <c r="D70" s="113" t="s">
        <v>1</v>
      </c>
      <c r="E70" s="115" t="s">
        <v>2</v>
      </c>
      <c r="F70" s="115" t="s">
        <v>3</v>
      </c>
      <c r="G70" s="115" t="s">
        <v>4</v>
      </c>
      <c r="H70" s="117" t="s">
        <v>106</v>
      </c>
      <c r="I70" s="120"/>
    </row>
    <row r="71" spans="2:9" ht="16.5" thickBot="1" x14ac:dyDescent="0.3">
      <c r="B71" s="122"/>
      <c r="C71" s="114"/>
      <c r="D71" s="114"/>
      <c r="E71" s="116"/>
      <c r="F71" s="116"/>
      <c r="G71" s="116"/>
      <c r="H71" s="66" t="s">
        <v>3</v>
      </c>
      <c r="I71" s="67" t="s">
        <v>4</v>
      </c>
    </row>
    <row r="72" spans="2:9" ht="15.75" x14ac:dyDescent="0.25">
      <c r="B72" s="44" t="s">
        <v>107</v>
      </c>
      <c r="C72" s="47"/>
      <c r="D72" s="82" t="s">
        <v>106</v>
      </c>
      <c r="E72" s="47"/>
      <c r="F72" s="72"/>
      <c r="G72" s="73"/>
      <c r="H72" s="72">
        <f>VLOOKUP(D67,'Master Akun'!$A$6:$E$46,4,FALSE)</f>
        <v>891600000</v>
      </c>
      <c r="I72" s="74">
        <f>VLOOKUP(D67,'Master Akun'!$A$6:$E$46,5,FALSE)</f>
        <v>0</v>
      </c>
    </row>
    <row r="73" spans="2:9" ht="15.75" x14ac:dyDescent="0.25">
      <c r="B73" s="45"/>
      <c r="C73" s="50"/>
      <c r="D73" s="83"/>
      <c r="E73" s="50"/>
      <c r="F73" s="75"/>
      <c r="G73" s="75"/>
      <c r="H73" s="72"/>
      <c r="I73" s="74"/>
    </row>
    <row r="74" spans="2:9" ht="15.75" x14ac:dyDescent="0.25">
      <c r="B74" s="45"/>
      <c r="C74" s="50"/>
      <c r="D74" s="83"/>
      <c r="E74" s="50"/>
      <c r="F74" s="75"/>
      <c r="G74" s="75"/>
      <c r="H74" s="75"/>
      <c r="I74" s="77"/>
    </row>
    <row r="75" spans="2:9" ht="16.5" thickBot="1" x14ac:dyDescent="0.3">
      <c r="B75" s="78"/>
      <c r="C75" s="61"/>
      <c r="D75" s="84"/>
      <c r="E75" s="61"/>
      <c r="F75" s="79"/>
      <c r="G75" s="79"/>
      <c r="H75" s="79"/>
      <c r="I75" s="80"/>
    </row>
    <row r="76" spans="2:9" ht="15.75" thickBot="1" x14ac:dyDescent="0.3"/>
    <row r="77" spans="2:9" ht="15.75" x14ac:dyDescent="0.25">
      <c r="B77" s="86" t="s">
        <v>103</v>
      </c>
      <c r="C77" s="87"/>
      <c r="D77" s="88" t="s">
        <v>19</v>
      </c>
      <c r="E77" s="87"/>
      <c r="F77" s="87"/>
      <c r="G77" s="87"/>
      <c r="H77" s="87"/>
      <c r="I77" s="89"/>
    </row>
    <row r="78" spans="2:9" ht="15.75" x14ac:dyDescent="0.25">
      <c r="B78" s="90" t="s">
        <v>104</v>
      </c>
      <c r="C78" s="91"/>
      <c r="D78" s="92" t="str">
        <f>VLOOKUP(D77,'Master Akun'!$A$6:$E$46,2,FALSE)</f>
        <v>Persediaan Perlengkapan Kantor</v>
      </c>
      <c r="E78" s="91"/>
      <c r="F78" s="91"/>
      <c r="G78" s="91"/>
      <c r="H78" s="91"/>
      <c r="I78" s="93"/>
    </row>
    <row r="79" spans="2:9" ht="16.5" thickBot="1" x14ac:dyDescent="0.3">
      <c r="B79" s="90"/>
      <c r="C79" s="91"/>
      <c r="D79" s="92"/>
      <c r="E79" s="91"/>
      <c r="F79" s="91"/>
      <c r="G79" s="91"/>
      <c r="H79" s="91"/>
      <c r="I79" s="93"/>
    </row>
    <row r="80" spans="2:9" ht="15.75" x14ac:dyDescent="0.25">
      <c r="B80" s="121" t="s">
        <v>95</v>
      </c>
      <c r="C80" s="113" t="s">
        <v>105</v>
      </c>
      <c r="D80" s="113" t="s">
        <v>1</v>
      </c>
      <c r="E80" s="115" t="s">
        <v>2</v>
      </c>
      <c r="F80" s="115" t="s">
        <v>3</v>
      </c>
      <c r="G80" s="115" t="s">
        <v>4</v>
      </c>
      <c r="H80" s="117" t="s">
        <v>106</v>
      </c>
      <c r="I80" s="120"/>
    </row>
    <row r="81" spans="2:9" ht="16.5" thickBot="1" x14ac:dyDescent="0.3">
      <c r="B81" s="122"/>
      <c r="C81" s="114"/>
      <c r="D81" s="114"/>
      <c r="E81" s="116"/>
      <c r="F81" s="116"/>
      <c r="G81" s="116"/>
      <c r="H81" s="66" t="s">
        <v>3</v>
      </c>
      <c r="I81" s="67" t="s">
        <v>4</v>
      </c>
    </row>
    <row r="82" spans="2:9" ht="15.75" x14ac:dyDescent="0.25">
      <c r="B82" s="44" t="s">
        <v>107</v>
      </c>
      <c r="C82" s="47"/>
      <c r="D82" s="82" t="s">
        <v>106</v>
      </c>
      <c r="E82" s="47"/>
      <c r="F82" s="72"/>
      <c r="G82" s="73"/>
      <c r="H82" s="72">
        <f>VLOOKUP(D77,'Master Akun'!$A$6:$E$46,4,FALSE)</f>
        <v>2580000</v>
      </c>
      <c r="I82" s="74">
        <f>VLOOKUP(D77,'Master Akun'!$A$6:$E$46,5,FALSE)</f>
        <v>0</v>
      </c>
    </row>
    <row r="83" spans="2:9" ht="15.75" x14ac:dyDescent="0.25">
      <c r="B83" s="45"/>
      <c r="C83" s="50"/>
      <c r="D83" s="83"/>
      <c r="E83" s="50"/>
      <c r="F83" s="75"/>
      <c r="G83" s="75"/>
      <c r="H83" s="72"/>
      <c r="I83" s="74"/>
    </row>
    <row r="84" spans="2:9" ht="15.75" x14ac:dyDescent="0.25">
      <c r="B84" s="45"/>
      <c r="C84" s="50"/>
      <c r="D84" s="83"/>
      <c r="E84" s="50"/>
      <c r="F84" s="75"/>
      <c r="G84" s="75"/>
      <c r="H84" s="75"/>
      <c r="I84" s="77"/>
    </row>
    <row r="85" spans="2:9" ht="16.5" thickBot="1" x14ac:dyDescent="0.3">
      <c r="B85" s="78"/>
      <c r="C85" s="61"/>
      <c r="D85" s="84"/>
      <c r="E85" s="61"/>
      <c r="F85" s="79"/>
      <c r="G85" s="79"/>
      <c r="H85" s="79"/>
      <c r="I85" s="80"/>
    </row>
    <row r="86" spans="2:9" ht="15.75" thickBot="1" x14ac:dyDescent="0.3"/>
    <row r="87" spans="2:9" ht="15.75" x14ac:dyDescent="0.25">
      <c r="B87" s="86" t="s">
        <v>103</v>
      </c>
      <c r="C87" s="87"/>
      <c r="D87" s="88" t="s">
        <v>21</v>
      </c>
      <c r="E87" s="87"/>
      <c r="F87" s="87"/>
      <c r="G87" s="87"/>
      <c r="H87" s="87"/>
      <c r="I87" s="89"/>
    </row>
    <row r="88" spans="2:9" ht="15.75" x14ac:dyDescent="0.25">
      <c r="B88" s="90" t="s">
        <v>104</v>
      </c>
      <c r="C88" s="91"/>
      <c r="D88" s="92" t="str">
        <f>VLOOKUP(D87,'Master Akun'!$A$6:$E$46,2,FALSE)</f>
        <v>Persediaan Perlengkapan Toko</v>
      </c>
      <c r="E88" s="91"/>
      <c r="F88" s="91"/>
      <c r="G88" s="91"/>
      <c r="H88" s="91"/>
      <c r="I88" s="93"/>
    </row>
    <row r="89" spans="2:9" ht="16.5" thickBot="1" x14ac:dyDescent="0.3">
      <c r="B89" s="90"/>
      <c r="C89" s="91"/>
      <c r="D89" s="92"/>
      <c r="E89" s="91"/>
      <c r="F89" s="91"/>
      <c r="G89" s="91"/>
      <c r="H89" s="91"/>
      <c r="I89" s="93"/>
    </row>
    <row r="90" spans="2:9" ht="15.75" x14ac:dyDescent="0.25">
      <c r="B90" s="121" t="s">
        <v>95</v>
      </c>
      <c r="C90" s="113" t="s">
        <v>105</v>
      </c>
      <c r="D90" s="113" t="s">
        <v>1</v>
      </c>
      <c r="E90" s="115" t="s">
        <v>2</v>
      </c>
      <c r="F90" s="115" t="s">
        <v>3</v>
      </c>
      <c r="G90" s="115" t="s">
        <v>4</v>
      </c>
      <c r="H90" s="117" t="s">
        <v>106</v>
      </c>
      <c r="I90" s="120"/>
    </row>
    <row r="91" spans="2:9" ht="16.5" thickBot="1" x14ac:dyDescent="0.3">
      <c r="B91" s="122"/>
      <c r="C91" s="114"/>
      <c r="D91" s="114"/>
      <c r="E91" s="116"/>
      <c r="F91" s="116"/>
      <c r="G91" s="116"/>
      <c r="H91" s="66" t="s">
        <v>3</v>
      </c>
      <c r="I91" s="67" t="s">
        <v>4</v>
      </c>
    </row>
    <row r="92" spans="2:9" ht="15.75" x14ac:dyDescent="0.25">
      <c r="B92" s="44" t="s">
        <v>107</v>
      </c>
      <c r="C92" s="47"/>
      <c r="D92" s="82" t="s">
        <v>106</v>
      </c>
      <c r="E92" s="47"/>
      <c r="F92" s="72"/>
      <c r="G92" s="73"/>
      <c r="H92" s="72">
        <f>VLOOKUP(D87,'Master Akun'!$A$6:$E$46,4,FALSE)</f>
        <v>5900000</v>
      </c>
      <c r="I92" s="74">
        <f>VLOOKUP(D87,'Master Akun'!$A$6:$E$46,5,FALSE)</f>
        <v>0</v>
      </c>
    </row>
    <row r="93" spans="2:9" ht="15.75" x14ac:dyDescent="0.25">
      <c r="B93" s="45"/>
      <c r="C93" s="50"/>
      <c r="D93" s="83"/>
      <c r="E93" s="50"/>
      <c r="F93" s="75"/>
      <c r="G93" s="75"/>
      <c r="H93" s="72"/>
      <c r="I93" s="74"/>
    </row>
    <row r="94" spans="2:9" ht="15.75" x14ac:dyDescent="0.25">
      <c r="B94" s="45"/>
      <c r="C94" s="50"/>
      <c r="D94" s="83"/>
      <c r="E94" s="50"/>
      <c r="F94" s="75"/>
      <c r="G94" s="75"/>
      <c r="H94" s="75"/>
      <c r="I94" s="77"/>
    </row>
    <row r="95" spans="2:9" ht="16.5" thickBot="1" x14ac:dyDescent="0.3">
      <c r="B95" s="78"/>
      <c r="C95" s="61"/>
      <c r="D95" s="84"/>
      <c r="E95" s="61"/>
      <c r="F95" s="79"/>
      <c r="G95" s="79"/>
      <c r="H95" s="79"/>
      <c r="I95" s="80"/>
    </row>
    <row r="96" spans="2:9" ht="15.75" thickBot="1" x14ac:dyDescent="0.3"/>
    <row r="97" spans="2:9" ht="15.75" x14ac:dyDescent="0.25">
      <c r="B97" s="86" t="s">
        <v>103</v>
      </c>
      <c r="C97" s="87"/>
      <c r="D97" s="88" t="s">
        <v>23</v>
      </c>
      <c r="E97" s="87"/>
      <c r="F97" s="87"/>
      <c r="G97" s="87"/>
      <c r="H97" s="87"/>
      <c r="I97" s="89"/>
    </row>
    <row r="98" spans="2:9" ht="15.75" x14ac:dyDescent="0.25">
      <c r="B98" s="90" t="s">
        <v>104</v>
      </c>
      <c r="C98" s="91"/>
      <c r="D98" s="92" t="str">
        <f>VLOOKUP(D97,'Master Akun'!$A$6:$E$46,2,FALSE)</f>
        <v>PPN Masukan</v>
      </c>
      <c r="E98" s="91"/>
      <c r="F98" s="91"/>
      <c r="G98" s="91"/>
      <c r="H98" s="91"/>
      <c r="I98" s="93"/>
    </row>
    <row r="99" spans="2:9" ht="16.5" thickBot="1" x14ac:dyDescent="0.3">
      <c r="B99" s="90"/>
      <c r="C99" s="91"/>
      <c r="D99" s="92"/>
      <c r="E99" s="91"/>
      <c r="F99" s="91"/>
      <c r="G99" s="91"/>
      <c r="H99" s="91"/>
      <c r="I99" s="93"/>
    </row>
    <row r="100" spans="2:9" ht="15.75" x14ac:dyDescent="0.25">
      <c r="B100" s="121" t="s">
        <v>95</v>
      </c>
      <c r="C100" s="113" t="s">
        <v>105</v>
      </c>
      <c r="D100" s="113" t="s">
        <v>1</v>
      </c>
      <c r="E100" s="115" t="s">
        <v>2</v>
      </c>
      <c r="F100" s="115" t="s">
        <v>3</v>
      </c>
      <c r="G100" s="115" t="s">
        <v>4</v>
      </c>
      <c r="H100" s="117" t="s">
        <v>106</v>
      </c>
      <c r="I100" s="120"/>
    </row>
    <row r="101" spans="2:9" ht="16.5" thickBot="1" x14ac:dyDescent="0.3">
      <c r="B101" s="122"/>
      <c r="C101" s="114"/>
      <c r="D101" s="114"/>
      <c r="E101" s="116"/>
      <c r="F101" s="116"/>
      <c r="G101" s="116"/>
      <c r="H101" s="66" t="s">
        <v>3</v>
      </c>
      <c r="I101" s="67" t="s">
        <v>4</v>
      </c>
    </row>
    <row r="102" spans="2:9" ht="15.75" x14ac:dyDescent="0.25">
      <c r="B102" s="44" t="s">
        <v>107</v>
      </c>
      <c r="C102" s="47"/>
      <c r="D102" s="82" t="s">
        <v>106</v>
      </c>
      <c r="E102" s="47"/>
      <c r="F102" s="72"/>
      <c r="G102" s="73"/>
      <c r="H102" s="72">
        <f>VLOOKUP(D97,'Master Akun'!$A$6:$E$46,4,FALSE)</f>
        <v>19600000</v>
      </c>
      <c r="I102" s="74">
        <f>VLOOKUP(D97,'Master Akun'!$A$6:$E$46,5,FALSE)</f>
        <v>0</v>
      </c>
    </row>
    <row r="103" spans="2:9" ht="15.75" x14ac:dyDescent="0.25">
      <c r="B103" s="45"/>
      <c r="C103" s="50"/>
      <c r="D103" s="83"/>
      <c r="E103" s="50"/>
      <c r="F103" s="75"/>
      <c r="G103" s="75"/>
      <c r="H103" s="72"/>
      <c r="I103" s="74"/>
    </row>
    <row r="104" spans="2:9" ht="15.75" x14ac:dyDescent="0.25">
      <c r="B104" s="45"/>
      <c r="C104" s="50"/>
      <c r="D104" s="83"/>
      <c r="E104" s="50"/>
      <c r="F104" s="75"/>
      <c r="G104" s="75"/>
      <c r="H104" s="75"/>
      <c r="I104" s="77"/>
    </row>
    <row r="105" spans="2:9" ht="16.5" thickBot="1" x14ac:dyDescent="0.3">
      <c r="B105" s="78"/>
      <c r="C105" s="61"/>
      <c r="D105" s="84"/>
      <c r="E105" s="61"/>
      <c r="F105" s="79"/>
      <c r="G105" s="79"/>
      <c r="H105" s="79"/>
      <c r="I105" s="80"/>
    </row>
    <row r="106" spans="2:9" ht="15.75" thickBot="1" x14ac:dyDescent="0.3"/>
    <row r="107" spans="2:9" ht="15.75" x14ac:dyDescent="0.25">
      <c r="B107" s="86" t="s">
        <v>103</v>
      </c>
      <c r="C107" s="87"/>
      <c r="D107" s="88" t="s">
        <v>25</v>
      </c>
      <c r="E107" s="87"/>
      <c r="F107" s="87"/>
      <c r="G107" s="87"/>
      <c r="H107" s="87"/>
      <c r="I107" s="89"/>
    </row>
    <row r="108" spans="2:9" ht="15.75" x14ac:dyDescent="0.25">
      <c r="B108" s="90" t="s">
        <v>104</v>
      </c>
      <c r="C108" s="91"/>
      <c r="D108" s="92" t="str">
        <f>VLOOKUP(D107,'Master Akun'!$A$6:$E$46,2,FALSE)</f>
        <v>Pajak Di Bayar Dimuka</v>
      </c>
      <c r="E108" s="91"/>
      <c r="F108" s="91"/>
      <c r="G108" s="91"/>
      <c r="H108" s="91"/>
      <c r="I108" s="93"/>
    </row>
    <row r="109" spans="2:9" ht="16.5" thickBot="1" x14ac:dyDescent="0.3">
      <c r="B109" s="90"/>
      <c r="C109" s="91"/>
      <c r="D109" s="92"/>
      <c r="E109" s="91"/>
      <c r="F109" s="91"/>
      <c r="G109" s="91"/>
      <c r="H109" s="91"/>
      <c r="I109" s="93"/>
    </row>
    <row r="110" spans="2:9" ht="15.75" x14ac:dyDescent="0.25">
      <c r="B110" s="121" t="s">
        <v>95</v>
      </c>
      <c r="C110" s="113" t="s">
        <v>105</v>
      </c>
      <c r="D110" s="113" t="s">
        <v>1</v>
      </c>
      <c r="E110" s="115" t="s">
        <v>2</v>
      </c>
      <c r="F110" s="115" t="s">
        <v>3</v>
      </c>
      <c r="G110" s="115" t="s">
        <v>4</v>
      </c>
      <c r="H110" s="117" t="s">
        <v>106</v>
      </c>
      <c r="I110" s="120"/>
    </row>
    <row r="111" spans="2:9" ht="16.5" thickBot="1" x14ac:dyDescent="0.3">
      <c r="B111" s="122"/>
      <c r="C111" s="114"/>
      <c r="D111" s="114"/>
      <c r="E111" s="116"/>
      <c r="F111" s="116"/>
      <c r="G111" s="116"/>
      <c r="H111" s="66" t="s">
        <v>3</v>
      </c>
      <c r="I111" s="67" t="s">
        <v>4</v>
      </c>
    </row>
    <row r="112" spans="2:9" ht="15.75" x14ac:dyDescent="0.25">
      <c r="B112" s="44" t="s">
        <v>107</v>
      </c>
      <c r="C112" s="47"/>
      <c r="D112" s="82" t="s">
        <v>106</v>
      </c>
      <c r="E112" s="47"/>
      <c r="F112" s="72"/>
      <c r="G112" s="73"/>
      <c r="H112" s="72">
        <f>VLOOKUP(D107,'Master Akun'!$A$6:$E$46,4,FALSE)</f>
        <v>32000000</v>
      </c>
      <c r="I112" s="74">
        <f>VLOOKUP(D107,'Master Akun'!$A$6:$E$46,5,FALSE)</f>
        <v>0</v>
      </c>
    </row>
    <row r="113" spans="2:9" ht="15.75" x14ac:dyDescent="0.25">
      <c r="B113" s="45"/>
      <c r="C113" s="50"/>
      <c r="D113" s="83"/>
      <c r="E113" s="50"/>
      <c r="F113" s="75"/>
      <c r="G113" s="75"/>
      <c r="H113" s="72"/>
      <c r="I113" s="74"/>
    </row>
    <row r="114" spans="2:9" ht="15.75" x14ac:dyDescent="0.25">
      <c r="B114" s="45"/>
      <c r="C114" s="50"/>
      <c r="D114" s="83"/>
      <c r="E114" s="50"/>
      <c r="F114" s="75"/>
      <c r="G114" s="75"/>
      <c r="H114" s="75"/>
      <c r="I114" s="77"/>
    </row>
    <row r="115" spans="2:9" ht="16.5" thickBot="1" x14ac:dyDescent="0.3">
      <c r="B115" s="78"/>
      <c r="C115" s="61"/>
      <c r="D115" s="84"/>
      <c r="E115" s="61"/>
      <c r="F115" s="79"/>
      <c r="G115" s="79"/>
      <c r="H115" s="79"/>
      <c r="I115" s="80"/>
    </row>
    <row r="116" spans="2:9" ht="15.75" thickBot="1" x14ac:dyDescent="0.3"/>
    <row r="117" spans="2:9" ht="15.75" x14ac:dyDescent="0.25">
      <c r="B117" s="86" t="s">
        <v>103</v>
      </c>
      <c r="C117" s="87"/>
      <c r="D117" s="88" t="s">
        <v>27</v>
      </c>
      <c r="E117" s="87"/>
      <c r="F117" s="87"/>
      <c r="G117" s="87"/>
      <c r="H117" s="87"/>
      <c r="I117" s="89"/>
    </row>
    <row r="118" spans="2:9" ht="15.75" x14ac:dyDescent="0.25">
      <c r="B118" s="90" t="s">
        <v>104</v>
      </c>
      <c r="C118" s="91"/>
      <c r="D118" s="92" t="str">
        <f>VLOOKUP(D117,'Master Akun'!$A$6:$E$46,2,FALSE)</f>
        <v>Asuransi Di Bayar Dimuka</v>
      </c>
      <c r="E118" s="91"/>
      <c r="F118" s="91"/>
      <c r="G118" s="91"/>
      <c r="H118" s="91"/>
      <c r="I118" s="93"/>
    </row>
    <row r="119" spans="2:9" ht="16.5" thickBot="1" x14ac:dyDescent="0.3">
      <c r="B119" s="90"/>
      <c r="C119" s="91"/>
      <c r="D119" s="92"/>
      <c r="E119" s="91"/>
      <c r="F119" s="91"/>
      <c r="G119" s="91"/>
      <c r="H119" s="91"/>
      <c r="I119" s="93"/>
    </row>
    <row r="120" spans="2:9" ht="15.75" x14ac:dyDescent="0.25">
      <c r="B120" s="121" t="s">
        <v>95</v>
      </c>
      <c r="C120" s="113" t="s">
        <v>105</v>
      </c>
      <c r="D120" s="113" t="s">
        <v>1</v>
      </c>
      <c r="E120" s="115" t="s">
        <v>2</v>
      </c>
      <c r="F120" s="115" t="s">
        <v>3</v>
      </c>
      <c r="G120" s="115" t="s">
        <v>4</v>
      </c>
      <c r="H120" s="117" t="s">
        <v>106</v>
      </c>
      <c r="I120" s="120"/>
    </row>
    <row r="121" spans="2:9" ht="16.5" thickBot="1" x14ac:dyDescent="0.3">
      <c r="B121" s="122"/>
      <c r="C121" s="114"/>
      <c r="D121" s="114"/>
      <c r="E121" s="116"/>
      <c r="F121" s="116"/>
      <c r="G121" s="116"/>
      <c r="H121" s="66" t="s">
        <v>3</v>
      </c>
      <c r="I121" s="67" t="s">
        <v>4</v>
      </c>
    </row>
    <row r="122" spans="2:9" ht="15.75" x14ac:dyDescent="0.25">
      <c r="B122" s="44" t="s">
        <v>107</v>
      </c>
      <c r="C122" s="47"/>
      <c r="D122" s="82" t="s">
        <v>106</v>
      </c>
      <c r="E122" s="47"/>
      <c r="F122" s="72"/>
      <c r="G122" s="73"/>
      <c r="H122" s="72">
        <f>VLOOKUP(D117,'Master Akun'!$A$6:$E$46,4,FALSE)</f>
        <v>31200000</v>
      </c>
      <c r="I122" s="74">
        <f>VLOOKUP(D117,'Master Akun'!$A$6:$E$46,5,FALSE)</f>
        <v>0</v>
      </c>
    </row>
    <row r="123" spans="2:9" ht="15.75" x14ac:dyDescent="0.25">
      <c r="B123" s="45"/>
      <c r="C123" s="50"/>
      <c r="D123" s="83"/>
      <c r="E123" s="50"/>
      <c r="F123" s="75"/>
      <c r="G123" s="75"/>
      <c r="H123" s="72"/>
      <c r="I123" s="74"/>
    </row>
    <row r="124" spans="2:9" ht="15.75" x14ac:dyDescent="0.25">
      <c r="B124" s="45"/>
      <c r="C124" s="50"/>
      <c r="D124" s="83"/>
      <c r="E124" s="50"/>
      <c r="F124" s="75"/>
      <c r="G124" s="75"/>
      <c r="H124" s="75"/>
      <c r="I124" s="77"/>
    </row>
    <row r="125" spans="2:9" ht="16.5" thickBot="1" x14ac:dyDescent="0.3">
      <c r="B125" s="78"/>
      <c r="C125" s="61"/>
      <c r="D125" s="84"/>
      <c r="E125" s="61"/>
      <c r="F125" s="79"/>
      <c r="G125" s="79"/>
      <c r="H125" s="79"/>
      <c r="I125" s="80"/>
    </row>
    <row r="126" spans="2:9" ht="15.75" thickBot="1" x14ac:dyDescent="0.3"/>
    <row r="127" spans="2:9" ht="15.75" x14ac:dyDescent="0.25">
      <c r="B127" s="86" t="s">
        <v>103</v>
      </c>
      <c r="C127" s="87"/>
      <c r="D127" s="88" t="s">
        <v>29</v>
      </c>
      <c r="E127" s="87"/>
      <c r="F127" s="87"/>
      <c r="G127" s="87"/>
      <c r="H127" s="87"/>
      <c r="I127" s="89"/>
    </row>
    <row r="128" spans="2:9" ht="15.75" x14ac:dyDescent="0.25">
      <c r="B128" s="90" t="s">
        <v>104</v>
      </c>
      <c r="C128" s="91"/>
      <c r="D128" s="92" t="str">
        <f>VLOOKUP(D127,'Master Akun'!$A$6:$E$46,2,FALSE)</f>
        <v>Iklan Di Bayar Dimuka</v>
      </c>
      <c r="E128" s="91"/>
      <c r="F128" s="91"/>
      <c r="G128" s="91"/>
      <c r="H128" s="91"/>
      <c r="I128" s="93"/>
    </row>
    <row r="129" spans="2:9" ht="16.5" thickBot="1" x14ac:dyDescent="0.3">
      <c r="B129" s="90"/>
      <c r="C129" s="91"/>
      <c r="D129" s="92"/>
      <c r="E129" s="91"/>
      <c r="F129" s="91"/>
      <c r="G129" s="91"/>
      <c r="H129" s="91"/>
      <c r="I129" s="93"/>
    </row>
    <row r="130" spans="2:9" ht="15.75" x14ac:dyDescent="0.25">
      <c r="B130" s="121" t="s">
        <v>95</v>
      </c>
      <c r="C130" s="113" t="s">
        <v>105</v>
      </c>
      <c r="D130" s="113" t="s">
        <v>1</v>
      </c>
      <c r="E130" s="115" t="s">
        <v>2</v>
      </c>
      <c r="F130" s="115" t="s">
        <v>3</v>
      </c>
      <c r="G130" s="115" t="s">
        <v>4</v>
      </c>
      <c r="H130" s="117" t="s">
        <v>106</v>
      </c>
      <c r="I130" s="120"/>
    </row>
    <row r="131" spans="2:9" ht="16.5" thickBot="1" x14ac:dyDescent="0.3">
      <c r="B131" s="122"/>
      <c r="C131" s="114"/>
      <c r="D131" s="114"/>
      <c r="E131" s="116"/>
      <c r="F131" s="116"/>
      <c r="G131" s="116"/>
      <c r="H131" s="66" t="s">
        <v>3</v>
      </c>
      <c r="I131" s="67" t="s">
        <v>4</v>
      </c>
    </row>
    <row r="132" spans="2:9" ht="15.75" x14ac:dyDescent="0.25">
      <c r="B132" s="44" t="s">
        <v>107</v>
      </c>
      <c r="C132" s="47"/>
      <c r="D132" s="82" t="s">
        <v>106</v>
      </c>
      <c r="E132" s="47"/>
      <c r="F132" s="72"/>
      <c r="G132" s="73"/>
      <c r="H132" s="72">
        <f>VLOOKUP(D127,'Master Akun'!$A$6:$E$46,4,FALSE)</f>
        <v>3000000</v>
      </c>
      <c r="I132" s="74">
        <f>VLOOKUP(D127,'Master Akun'!$A$6:$E$46,5,FALSE)</f>
        <v>0</v>
      </c>
    </row>
    <row r="133" spans="2:9" ht="15.75" x14ac:dyDescent="0.25">
      <c r="B133" s="45"/>
      <c r="C133" s="50"/>
      <c r="D133" s="83"/>
      <c r="E133" s="50"/>
      <c r="F133" s="75"/>
      <c r="G133" s="75"/>
      <c r="H133" s="72"/>
      <c r="I133" s="74"/>
    </row>
    <row r="134" spans="2:9" ht="15.75" x14ac:dyDescent="0.25">
      <c r="B134" s="45"/>
      <c r="C134" s="50"/>
      <c r="D134" s="83"/>
      <c r="E134" s="50"/>
      <c r="F134" s="75"/>
      <c r="G134" s="75"/>
      <c r="H134" s="75"/>
      <c r="I134" s="77"/>
    </row>
    <row r="135" spans="2:9" ht="16.5" thickBot="1" x14ac:dyDescent="0.3">
      <c r="B135" s="78"/>
      <c r="C135" s="61"/>
      <c r="D135" s="84"/>
      <c r="E135" s="61"/>
      <c r="F135" s="79"/>
      <c r="G135" s="79"/>
      <c r="H135" s="79"/>
      <c r="I135" s="80"/>
    </row>
    <row r="136" spans="2:9" ht="15.75" thickBot="1" x14ac:dyDescent="0.3"/>
    <row r="137" spans="2:9" ht="15.75" x14ac:dyDescent="0.25">
      <c r="B137" s="86" t="s">
        <v>103</v>
      </c>
      <c r="C137" s="87"/>
      <c r="D137" s="88" t="s">
        <v>31</v>
      </c>
      <c r="E137" s="87"/>
      <c r="F137" s="87"/>
      <c r="G137" s="87"/>
      <c r="H137" s="87"/>
      <c r="I137" s="89"/>
    </row>
    <row r="138" spans="2:9" ht="15.75" x14ac:dyDescent="0.25">
      <c r="B138" s="90" t="s">
        <v>104</v>
      </c>
      <c r="C138" s="91"/>
      <c r="D138" s="92" t="str">
        <f>VLOOKUP(D137,'Master Akun'!$A$6:$E$46,2,FALSE)</f>
        <v>Tanah</v>
      </c>
      <c r="E138" s="91"/>
      <c r="F138" s="91"/>
      <c r="G138" s="91"/>
      <c r="H138" s="91"/>
      <c r="I138" s="93"/>
    </row>
    <row r="139" spans="2:9" ht="16.5" thickBot="1" x14ac:dyDescent="0.3">
      <c r="B139" s="90"/>
      <c r="C139" s="91"/>
      <c r="D139" s="92"/>
      <c r="E139" s="91"/>
      <c r="F139" s="91"/>
      <c r="G139" s="91"/>
      <c r="H139" s="91"/>
      <c r="I139" s="93"/>
    </row>
    <row r="140" spans="2:9" ht="15.75" x14ac:dyDescent="0.25">
      <c r="B140" s="121" t="s">
        <v>95</v>
      </c>
      <c r="C140" s="113" t="s">
        <v>105</v>
      </c>
      <c r="D140" s="113" t="s">
        <v>1</v>
      </c>
      <c r="E140" s="115" t="s">
        <v>2</v>
      </c>
      <c r="F140" s="115" t="s">
        <v>3</v>
      </c>
      <c r="G140" s="115" t="s">
        <v>4</v>
      </c>
      <c r="H140" s="117" t="s">
        <v>106</v>
      </c>
      <c r="I140" s="120"/>
    </row>
    <row r="141" spans="2:9" ht="16.5" thickBot="1" x14ac:dyDescent="0.3">
      <c r="B141" s="122"/>
      <c r="C141" s="114"/>
      <c r="D141" s="114"/>
      <c r="E141" s="116"/>
      <c r="F141" s="116"/>
      <c r="G141" s="116"/>
      <c r="H141" s="66" t="s">
        <v>3</v>
      </c>
      <c r="I141" s="67" t="s">
        <v>4</v>
      </c>
    </row>
    <row r="142" spans="2:9" ht="15.75" x14ac:dyDescent="0.25">
      <c r="B142" s="44" t="s">
        <v>107</v>
      </c>
      <c r="C142" s="47"/>
      <c r="D142" s="82" t="s">
        <v>106</v>
      </c>
      <c r="E142" s="47"/>
      <c r="F142" s="72"/>
      <c r="G142" s="73"/>
      <c r="H142" s="72">
        <f>VLOOKUP(D137,'Master Akun'!$A$6:$E$46,4,FALSE)</f>
        <v>165000000</v>
      </c>
      <c r="I142" s="74">
        <f>VLOOKUP(D137,'Master Akun'!$A$6:$E$46,5,FALSE)</f>
        <v>0</v>
      </c>
    </row>
    <row r="143" spans="2:9" ht="15.75" x14ac:dyDescent="0.25">
      <c r="B143" s="45"/>
      <c r="C143" s="50"/>
      <c r="D143" s="83"/>
      <c r="E143" s="50"/>
      <c r="F143" s="75"/>
      <c r="G143" s="75"/>
      <c r="H143" s="72"/>
      <c r="I143" s="74"/>
    </row>
    <row r="144" spans="2:9" ht="15.75" x14ac:dyDescent="0.25">
      <c r="B144" s="45"/>
      <c r="C144" s="50"/>
      <c r="D144" s="83"/>
      <c r="E144" s="50"/>
      <c r="F144" s="75"/>
      <c r="G144" s="75"/>
      <c r="H144" s="75"/>
      <c r="I144" s="77"/>
    </row>
    <row r="145" spans="2:9" ht="16.5" thickBot="1" x14ac:dyDescent="0.3">
      <c r="B145" s="78"/>
      <c r="C145" s="61"/>
      <c r="D145" s="84"/>
      <c r="E145" s="61"/>
      <c r="F145" s="79"/>
      <c r="G145" s="79"/>
      <c r="H145" s="79"/>
      <c r="I145" s="80"/>
    </row>
    <row r="146" spans="2:9" ht="15.75" thickBot="1" x14ac:dyDescent="0.3"/>
    <row r="147" spans="2:9" ht="15.75" x14ac:dyDescent="0.25">
      <c r="B147" s="86" t="s">
        <v>103</v>
      </c>
      <c r="C147" s="87"/>
      <c r="D147" s="88" t="s">
        <v>33</v>
      </c>
      <c r="E147" s="87"/>
      <c r="F147" s="87"/>
      <c r="G147" s="87"/>
      <c r="H147" s="87"/>
      <c r="I147" s="89"/>
    </row>
    <row r="148" spans="2:9" ht="15.75" x14ac:dyDescent="0.25">
      <c r="B148" s="90" t="s">
        <v>104</v>
      </c>
      <c r="C148" s="91"/>
      <c r="D148" s="92" t="str">
        <f>VLOOKUP(D147,'Master Akun'!$A$6:$E$46,2,FALSE)</f>
        <v>Bangunan</v>
      </c>
      <c r="E148" s="91"/>
      <c r="F148" s="91"/>
      <c r="G148" s="91"/>
      <c r="H148" s="91"/>
      <c r="I148" s="93"/>
    </row>
    <row r="149" spans="2:9" ht="16.5" thickBot="1" x14ac:dyDescent="0.3">
      <c r="B149" s="90"/>
      <c r="C149" s="91"/>
      <c r="D149" s="92"/>
      <c r="E149" s="91"/>
      <c r="F149" s="91"/>
      <c r="G149" s="91"/>
      <c r="H149" s="91"/>
      <c r="I149" s="93"/>
    </row>
    <row r="150" spans="2:9" ht="15.75" x14ac:dyDescent="0.25">
      <c r="B150" s="121" t="s">
        <v>95</v>
      </c>
      <c r="C150" s="113" t="s">
        <v>105</v>
      </c>
      <c r="D150" s="113" t="s">
        <v>1</v>
      </c>
      <c r="E150" s="115" t="s">
        <v>2</v>
      </c>
      <c r="F150" s="115" t="s">
        <v>3</v>
      </c>
      <c r="G150" s="115" t="s">
        <v>4</v>
      </c>
      <c r="H150" s="117" t="s">
        <v>106</v>
      </c>
      <c r="I150" s="120"/>
    </row>
    <row r="151" spans="2:9" ht="16.5" thickBot="1" x14ac:dyDescent="0.3">
      <c r="B151" s="122"/>
      <c r="C151" s="114"/>
      <c r="D151" s="114"/>
      <c r="E151" s="116"/>
      <c r="F151" s="116"/>
      <c r="G151" s="116"/>
      <c r="H151" s="66" t="s">
        <v>3</v>
      </c>
      <c r="I151" s="67" t="s">
        <v>4</v>
      </c>
    </row>
    <row r="152" spans="2:9" ht="15.75" x14ac:dyDescent="0.25">
      <c r="B152" s="44" t="s">
        <v>107</v>
      </c>
      <c r="C152" s="47"/>
      <c r="D152" s="82" t="s">
        <v>106</v>
      </c>
      <c r="E152" s="47"/>
      <c r="F152" s="72"/>
      <c r="G152" s="73"/>
      <c r="H152" s="72">
        <f>VLOOKUP(D147,'Master Akun'!$A$6:$E$46,4,FALSE)</f>
        <v>210000000</v>
      </c>
      <c r="I152" s="74">
        <f>VLOOKUP(D147,'Master Akun'!$A$6:$E$46,5,FALSE)</f>
        <v>0</v>
      </c>
    </row>
    <row r="153" spans="2:9" ht="15.75" x14ac:dyDescent="0.25">
      <c r="B153" s="45"/>
      <c r="C153" s="50"/>
      <c r="D153" s="83"/>
      <c r="E153" s="50"/>
      <c r="F153" s="75"/>
      <c r="G153" s="75"/>
      <c r="H153" s="72"/>
      <c r="I153" s="74"/>
    </row>
    <row r="154" spans="2:9" ht="15.75" x14ac:dyDescent="0.25">
      <c r="B154" s="45"/>
      <c r="C154" s="50"/>
      <c r="D154" s="83"/>
      <c r="E154" s="50"/>
      <c r="F154" s="75"/>
      <c r="G154" s="75"/>
      <c r="H154" s="75"/>
      <c r="I154" s="77"/>
    </row>
    <row r="155" spans="2:9" ht="16.5" thickBot="1" x14ac:dyDescent="0.3">
      <c r="B155" s="78"/>
      <c r="C155" s="61"/>
      <c r="D155" s="84"/>
      <c r="E155" s="61"/>
      <c r="F155" s="79"/>
      <c r="G155" s="79"/>
      <c r="H155" s="79"/>
      <c r="I155" s="80"/>
    </row>
    <row r="156" spans="2:9" ht="15.75" thickBot="1" x14ac:dyDescent="0.3"/>
    <row r="157" spans="2:9" ht="15.75" x14ac:dyDescent="0.25">
      <c r="B157" s="86" t="s">
        <v>103</v>
      </c>
      <c r="C157" s="87"/>
      <c r="D157" s="88" t="s">
        <v>35</v>
      </c>
      <c r="E157" s="87"/>
      <c r="F157" s="87"/>
      <c r="G157" s="87"/>
      <c r="H157" s="87"/>
      <c r="I157" s="89"/>
    </row>
    <row r="158" spans="2:9" ht="15.75" x14ac:dyDescent="0.25">
      <c r="B158" s="90" t="s">
        <v>104</v>
      </c>
      <c r="C158" s="91"/>
      <c r="D158" s="92" t="str">
        <f>VLOOKUP(D157,'Master Akun'!$A$6:$E$46,2,FALSE)</f>
        <v>Akumulasi Penyusutan Bangunan</v>
      </c>
      <c r="E158" s="91"/>
      <c r="F158" s="91"/>
      <c r="G158" s="91"/>
      <c r="H158" s="91"/>
      <c r="I158" s="93"/>
    </row>
    <row r="159" spans="2:9" ht="16.5" thickBot="1" x14ac:dyDescent="0.3">
      <c r="B159" s="90"/>
      <c r="C159" s="91"/>
      <c r="D159" s="92"/>
      <c r="E159" s="91"/>
      <c r="F159" s="91"/>
      <c r="G159" s="91"/>
      <c r="H159" s="91"/>
      <c r="I159" s="93"/>
    </row>
    <row r="160" spans="2:9" ht="15.75" x14ac:dyDescent="0.25">
      <c r="B160" s="121" t="s">
        <v>95</v>
      </c>
      <c r="C160" s="113" t="s">
        <v>105</v>
      </c>
      <c r="D160" s="113" t="s">
        <v>1</v>
      </c>
      <c r="E160" s="115" t="s">
        <v>2</v>
      </c>
      <c r="F160" s="115" t="s">
        <v>3</v>
      </c>
      <c r="G160" s="115" t="s">
        <v>4</v>
      </c>
      <c r="H160" s="117" t="s">
        <v>106</v>
      </c>
      <c r="I160" s="120"/>
    </row>
    <row r="161" spans="2:9" ht="16.5" thickBot="1" x14ac:dyDescent="0.3">
      <c r="B161" s="122"/>
      <c r="C161" s="114"/>
      <c r="D161" s="114"/>
      <c r="E161" s="116"/>
      <c r="F161" s="116"/>
      <c r="G161" s="116"/>
      <c r="H161" s="66" t="s">
        <v>3</v>
      </c>
      <c r="I161" s="67" t="s">
        <v>4</v>
      </c>
    </row>
    <row r="162" spans="2:9" ht="15.75" x14ac:dyDescent="0.25">
      <c r="B162" s="44" t="s">
        <v>107</v>
      </c>
      <c r="C162" s="47"/>
      <c r="D162" s="82" t="s">
        <v>106</v>
      </c>
      <c r="E162" s="47"/>
      <c r="F162" s="72"/>
      <c r="G162" s="73"/>
      <c r="H162" s="72">
        <f>VLOOKUP(D157,'Master Akun'!$A$6:$E$46,4,FALSE)</f>
        <v>0</v>
      </c>
      <c r="I162" s="74">
        <f>VLOOKUP(D157,'Master Akun'!$A$6:$E$46,5,FALSE)</f>
        <v>105000000</v>
      </c>
    </row>
    <row r="163" spans="2:9" ht="15.75" x14ac:dyDescent="0.25">
      <c r="B163" s="45"/>
      <c r="C163" s="50"/>
      <c r="D163" s="83"/>
      <c r="E163" s="50"/>
      <c r="F163" s="75"/>
      <c r="G163" s="75"/>
      <c r="H163" s="72"/>
      <c r="I163" s="74"/>
    </row>
    <row r="164" spans="2:9" ht="15.75" x14ac:dyDescent="0.25">
      <c r="B164" s="45"/>
      <c r="C164" s="50"/>
      <c r="D164" s="83"/>
      <c r="E164" s="50"/>
      <c r="F164" s="75"/>
      <c r="G164" s="75"/>
      <c r="H164" s="75"/>
      <c r="I164" s="77"/>
    </row>
    <row r="165" spans="2:9" ht="16.5" thickBot="1" x14ac:dyDescent="0.3">
      <c r="B165" s="78"/>
      <c r="C165" s="61"/>
      <c r="D165" s="84"/>
      <c r="E165" s="61"/>
      <c r="F165" s="79"/>
      <c r="G165" s="79"/>
      <c r="H165" s="79"/>
      <c r="I165" s="80"/>
    </row>
    <row r="166" spans="2:9" ht="15.75" thickBot="1" x14ac:dyDescent="0.3"/>
    <row r="167" spans="2:9" ht="15.75" x14ac:dyDescent="0.25">
      <c r="B167" s="86" t="s">
        <v>103</v>
      </c>
      <c r="C167" s="87"/>
      <c r="D167" s="88" t="s">
        <v>37</v>
      </c>
      <c r="E167" s="87"/>
      <c r="F167" s="87"/>
      <c r="G167" s="87"/>
      <c r="H167" s="87"/>
      <c r="I167" s="89"/>
    </row>
    <row r="168" spans="2:9" ht="15.75" x14ac:dyDescent="0.25">
      <c r="B168" s="90" t="s">
        <v>104</v>
      </c>
      <c r="C168" s="91"/>
      <c r="D168" s="92" t="str">
        <f>VLOOKUP(D167,'Master Akun'!$A$6:$E$46,2,FALSE)</f>
        <v>Kendaraan</v>
      </c>
      <c r="E168" s="91"/>
      <c r="F168" s="91"/>
      <c r="G168" s="91"/>
      <c r="H168" s="91"/>
      <c r="I168" s="93"/>
    </row>
    <row r="169" spans="2:9" ht="16.5" thickBot="1" x14ac:dyDescent="0.3">
      <c r="B169" s="90"/>
      <c r="C169" s="91"/>
      <c r="D169" s="92"/>
      <c r="E169" s="91"/>
      <c r="F169" s="91"/>
      <c r="G169" s="91"/>
      <c r="H169" s="91"/>
      <c r="I169" s="93"/>
    </row>
    <row r="170" spans="2:9" ht="15.75" x14ac:dyDescent="0.25">
      <c r="B170" s="121" t="s">
        <v>95</v>
      </c>
      <c r="C170" s="113" t="s">
        <v>105</v>
      </c>
      <c r="D170" s="113" t="s">
        <v>1</v>
      </c>
      <c r="E170" s="115" t="s">
        <v>2</v>
      </c>
      <c r="F170" s="115" t="s">
        <v>3</v>
      </c>
      <c r="G170" s="115" t="s">
        <v>4</v>
      </c>
      <c r="H170" s="117" t="s">
        <v>106</v>
      </c>
      <c r="I170" s="120"/>
    </row>
    <row r="171" spans="2:9" ht="16.5" thickBot="1" x14ac:dyDescent="0.3">
      <c r="B171" s="122"/>
      <c r="C171" s="114"/>
      <c r="D171" s="114"/>
      <c r="E171" s="116"/>
      <c r="F171" s="116"/>
      <c r="G171" s="116"/>
      <c r="H171" s="66" t="s">
        <v>3</v>
      </c>
      <c r="I171" s="67" t="s">
        <v>4</v>
      </c>
    </row>
    <row r="172" spans="2:9" ht="15.75" x14ac:dyDescent="0.25">
      <c r="B172" s="44" t="s">
        <v>107</v>
      </c>
      <c r="C172" s="47"/>
      <c r="D172" s="82" t="s">
        <v>106</v>
      </c>
      <c r="E172" s="47"/>
      <c r="F172" s="72"/>
      <c r="G172" s="73"/>
      <c r="H172" s="72">
        <f>VLOOKUP(D167,'Master Akun'!$A$6:$E$46,4,FALSE)</f>
        <v>175000000</v>
      </c>
      <c r="I172" s="74">
        <f>VLOOKUP(D167,'Master Akun'!$A$6:$E$46,5,FALSE)</f>
        <v>0</v>
      </c>
    </row>
    <row r="173" spans="2:9" ht="15.75" x14ac:dyDescent="0.25">
      <c r="B173" s="45"/>
      <c r="C173" s="50"/>
      <c r="D173" s="83"/>
      <c r="E173" s="50"/>
      <c r="F173" s="75"/>
      <c r="G173" s="75"/>
      <c r="H173" s="72"/>
      <c r="I173" s="74"/>
    </row>
    <row r="174" spans="2:9" ht="15.75" x14ac:dyDescent="0.25">
      <c r="B174" s="45"/>
      <c r="C174" s="50"/>
      <c r="D174" s="83"/>
      <c r="E174" s="50"/>
      <c r="F174" s="75"/>
      <c r="G174" s="75"/>
      <c r="H174" s="75"/>
      <c r="I174" s="77"/>
    </row>
    <row r="175" spans="2:9" ht="16.5" thickBot="1" x14ac:dyDescent="0.3">
      <c r="B175" s="78"/>
      <c r="C175" s="61"/>
      <c r="D175" s="84"/>
      <c r="E175" s="61"/>
      <c r="F175" s="79"/>
      <c r="G175" s="79"/>
      <c r="H175" s="79"/>
      <c r="I175" s="80"/>
    </row>
    <row r="176" spans="2:9" ht="15.75" thickBot="1" x14ac:dyDescent="0.3"/>
    <row r="177" spans="2:9" ht="15.75" x14ac:dyDescent="0.25">
      <c r="B177" s="86" t="s">
        <v>103</v>
      </c>
      <c r="C177" s="87"/>
      <c r="D177" s="88" t="s">
        <v>39</v>
      </c>
      <c r="E177" s="87"/>
      <c r="F177" s="87"/>
      <c r="G177" s="87"/>
      <c r="H177" s="87"/>
      <c r="I177" s="89"/>
    </row>
    <row r="178" spans="2:9" ht="15.75" x14ac:dyDescent="0.25">
      <c r="B178" s="90" t="s">
        <v>104</v>
      </c>
      <c r="C178" s="91"/>
      <c r="D178" s="92" t="str">
        <f>VLOOKUP(D177,'Master Akun'!$A$6:$E$46,2,FALSE)</f>
        <v>Akumulasi Penyusutan Kendaraan</v>
      </c>
      <c r="E178" s="91"/>
      <c r="F178" s="91"/>
      <c r="G178" s="91"/>
      <c r="H178" s="91"/>
      <c r="I178" s="93"/>
    </row>
    <row r="179" spans="2:9" ht="16.5" thickBot="1" x14ac:dyDescent="0.3">
      <c r="B179" s="90"/>
      <c r="C179" s="91"/>
      <c r="D179" s="92"/>
      <c r="E179" s="91"/>
      <c r="F179" s="91"/>
      <c r="G179" s="91"/>
      <c r="H179" s="91"/>
      <c r="I179" s="93"/>
    </row>
    <row r="180" spans="2:9" ht="15.75" x14ac:dyDescent="0.25">
      <c r="B180" s="121" t="s">
        <v>95</v>
      </c>
      <c r="C180" s="113" t="s">
        <v>105</v>
      </c>
      <c r="D180" s="113" t="s">
        <v>1</v>
      </c>
      <c r="E180" s="115" t="s">
        <v>2</v>
      </c>
      <c r="F180" s="115" t="s">
        <v>3</v>
      </c>
      <c r="G180" s="115" t="s">
        <v>4</v>
      </c>
      <c r="H180" s="117" t="s">
        <v>106</v>
      </c>
      <c r="I180" s="120"/>
    </row>
    <row r="181" spans="2:9" ht="16.5" thickBot="1" x14ac:dyDescent="0.3">
      <c r="B181" s="122"/>
      <c r="C181" s="114"/>
      <c r="D181" s="114"/>
      <c r="E181" s="116"/>
      <c r="F181" s="116"/>
      <c r="G181" s="116"/>
      <c r="H181" s="66" t="s">
        <v>3</v>
      </c>
      <c r="I181" s="67" t="s">
        <v>4</v>
      </c>
    </row>
    <row r="182" spans="2:9" ht="15.75" x14ac:dyDescent="0.25">
      <c r="B182" s="44" t="s">
        <v>107</v>
      </c>
      <c r="C182" s="47"/>
      <c r="D182" s="82" t="s">
        <v>106</v>
      </c>
      <c r="E182" s="47"/>
      <c r="F182" s="72"/>
      <c r="G182" s="73"/>
      <c r="H182" s="72">
        <f>VLOOKUP(D177,'Master Akun'!$A$6:$E$46,4,FALSE)</f>
        <v>0</v>
      </c>
      <c r="I182" s="74">
        <f>VLOOKUP(D177,'Master Akun'!$A$6:$E$46,5,FALSE)</f>
        <v>108862304</v>
      </c>
    </row>
    <row r="183" spans="2:9" ht="15.75" x14ac:dyDescent="0.25">
      <c r="B183" s="45"/>
      <c r="C183" s="50"/>
      <c r="D183" s="83"/>
      <c r="E183" s="50"/>
      <c r="F183" s="75"/>
      <c r="G183" s="75"/>
      <c r="H183" s="72"/>
      <c r="I183" s="74"/>
    </row>
    <row r="184" spans="2:9" ht="15.75" x14ac:dyDescent="0.25">
      <c r="B184" s="45"/>
      <c r="C184" s="50"/>
      <c r="D184" s="83"/>
      <c r="E184" s="50"/>
      <c r="F184" s="75"/>
      <c r="G184" s="75"/>
      <c r="H184" s="75"/>
      <c r="I184" s="77"/>
    </row>
    <row r="185" spans="2:9" ht="16.5" thickBot="1" x14ac:dyDescent="0.3">
      <c r="B185" s="78"/>
      <c r="C185" s="61"/>
      <c r="D185" s="84"/>
      <c r="E185" s="61"/>
      <c r="F185" s="79"/>
      <c r="G185" s="79"/>
      <c r="H185" s="79"/>
      <c r="I185" s="80"/>
    </row>
    <row r="186" spans="2:9" ht="15.75" thickBot="1" x14ac:dyDescent="0.3"/>
    <row r="187" spans="2:9" ht="15.75" x14ac:dyDescent="0.25">
      <c r="B187" s="86" t="s">
        <v>103</v>
      </c>
      <c r="C187" s="87"/>
      <c r="D187" s="88" t="s">
        <v>41</v>
      </c>
      <c r="E187" s="87"/>
      <c r="F187" s="87"/>
      <c r="G187" s="87"/>
      <c r="H187" s="87"/>
      <c r="I187" s="89"/>
    </row>
    <row r="188" spans="2:9" ht="15.75" x14ac:dyDescent="0.25">
      <c r="B188" s="90" t="s">
        <v>104</v>
      </c>
      <c r="C188" s="91"/>
      <c r="D188" s="92" t="str">
        <f>VLOOKUP(D187,'Master Akun'!$A$6:$E$46,2,FALSE)</f>
        <v>Peralatan</v>
      </c>
      <c r="E188" s="91"/>
      <c r="F188" s="91"/>
      <c r="G188" s="91"/>
      <c r="H188" s="91"/>
      <c r="I188" s="93"/>
    </row>
    <row r="189" spans="2:9" ht="16.5" thickBot="1" x14ac:dyDescent="0.3">
      <c r="B189" s="90"/>
      <c r="C189" s="91"/>
      <c r="D189" s="92"/>
      <c r="E189" s="91"/>
      <c r="F189" s="91"/>
      <c r="G189" s="91"/>
      <c r="H189" s="91"/>
      <c r="I189" s="93"/>
    </row>
    <row r="190" spans="2:9" ht="15.75" x14ac:dyDescent="0.25">
      <c r="B190" s="121" t="s">
        <v>95</v>
      </c>
      <c r="C190" s="113" t="s">
        <v>105</v>
      </c>
      <c r="D190" s="113" t="s">
        <v>1</v>
      </c>
      <c r="E190" s="115" t="s">
        <v>2</v>
      </c>
      <c r="F190" s="115" t="s">
        <v>3</v>
      </c>
      <c r="G190" s="115" t="s">
        <v>4</v>
      </c>
      <c r="H190" s="117" t="s">
        <v>106</v>
      </c>
      <c r="I190" s="120"/>
    </row>
    <row r="191" spans="2:9" ht="16.5" thickBot="1" x14ac:dyDescent="0.3">
      <c r="B191" s="122"/>
      <c r="C191" s="114"/>
      <c r="D191" s="114"/>
      <c r="E191" s="116"/>
      <c r="F191" s="116"/>
      <c r="G191" s="116"/>
      <c r="H191" s="66" t="s">
        <v>3</v>
      </c>
      <c r="I191" s="67" t="s">
        <v>4</v>
      </c>
    </row>
    <row r="192" spans="2:9" ht="15.75" x14ac:dyDescent="0.25">
      <c r="B192" s="44" t="s">
        <v>107</v>
      </c>
      <c r="C192" s="47"/>
      <c r="D192" s="82" t="s">
        <v>106</v>
      </c>
      <c r="E192" s="47"/>
      <c r="F192" s="72"/>
      <c r="G192" s="73"/>
      <c r="H192" s="72">
        <f>VLOOKUP(D187,'Master Akun'!$A$6:$E$46,4,FALSE)</f>
        <v>220000000</v>
      </c>
      <c r="I192" s="74">
        <f>VLOOKUP(D187,'Master Akun'!$A$6:$E$46,5,FALSE)</f>
        <v>0</v>
      </c>
    </row>
    <row r="193" spans="2:9" ht="15.75" x14ac:dyDescent="0.25">
      <c r="B193" s="45"/>
      <c r="C193" s="50"/>
      <c r="D193" s="83"/>
      <c r="E193" s="50"/>
      <c r="F193" s="75"/>
      <c r="G193" s="75"/>
      <c r="H193" s="72"/>
      <c r="I193" s="74"/>
    </row>
    <row r="194" spans="2:9" ht="15.75" x14ac:dyDescent="0.25">
      <c r="B194" s="45"/>
      <c r="C194" s="50"/>
      <c r="D194" s="83"/>
      <c r="E194" s="50"/>
      <c r="F194" s="75"/>
      <c r="G194" s="75"/>
      <c r="H194" s="75"/>
      <c r="I194" s="77"/>
    </row>
    <row r="195" spans="2:9" ht="16.5" thickBot="1" x14ac:dyDescent="0.3">
      <c r="B195" s="78"/>
      <c r="C195" s="61"/>
      <c r="D195" s="84"/>
      <c r="E195" s="61"/>
      <c r="F195" s="79"/>
      <c r="G195" s="79"/>
      <c r="H195" s="79"/>
      <c r="I195" s="80"/>
    </row>
    <row r="196" spans="2:9" ht="15.75" thickBot="1" x14ac:dyDescent="0.3"/>
    <row r="197" spans="2:9" ht="15.75" x14ac:dyDescent="0.25">
      <c r="B197" s="86" t="s">
        <v>103</v>
      </c>
      <c r="C197" s="87"/>
      <c r="D197" s="88" t="s">
        <v>43</v>
      </c>
      <c r="E197" s="87"/>
      <c r="F197" s="87"/>
      <c r="G197" s="87"/>
      <c r="H197" s="87"/>
      <c r="I197" s="89"/>
    </row>
    <row r="198" spans="2:9" ht="15.75" x14ac:dyDescent="0.25">
      <c r="B198" s="90" t="s">
        <v>104</v>
      </c>
      <c r="C198" s="91"/>
      <c r="D198" s="92" t="str">
        <f>VLOOKUP(D197,'Master Akun'!$A$6:$E$46,2,FALSE)</f>
        <v>Akumulasi Penyusutan Kendaraan</v>
      </c>
      <c r="E198" s="91"/>
      <c r="F198" s="91"/>
      <c r="G198" s="91"/>
      <c r="H198" s="91"/>
      <c r="I198" s="93"/>
    </row>
    <row r="199" spans="2:9" ht="16.5" thickBot="1" x14ac:dyDescent="0.3">
      <c r="B199" s="90"/>
      <c r="C199" s="91"/>
      <c r="D199" s="92"/>
      <c r="E199" s="91"/>
      <c r="F199" s="91"/>
      <c r="G199" s="91"/>
      <c r="H199" s="91"/>
      <c r="I199" s="93"/>
    </row>
    <row r="200" spans="2:9" ht="15.75" x14ac:dyDescent="0.25">
      <c r="B200" s="121" t="s">
        <v>95</v>
      </c>
      <c r="C200" s="113" t="s">
        <v>105</v>
      </c>
      <c r="D200" s="113" t="s">
        <v>1</v>
      </c>
      <c r="E200" s="115" t="s">
        <v>2</v>
      </c>
      <c r="F200" s="115" t="s">
        <v>3</v>
      </c>
      <c r="G200" s="115" t="s">
        <v>4</v>
      </c>
      <c r="H200" s="117" t="s">
        <v>106</v>
      </c>
      <c r="I200" s="120"/>
    </row>
    <row r="201" spans="2:9" ht="16.5" thickBot="1" x14ac:dyDescent="0.3">
      <c r="B201" s="122"/>
      <c r="C201" s="114"/>
      <c r="D201" s="114"/>
      <c r="E201" s="116"/>
      <c r="F201" s="116"/>
      <c r="G201" s="116"/>
      <c r="H201" s="66" t="s">
        <v>3</v>
      </c>
      <c r="I201" s="67" t="s">
        <v>4</v>
      </c>
    </row>
    <row r="202" spans="2:9" ht="15.75" x14ac:dyDescent="0.25">
      <c r="B202" s="44" t="s">
        <v>107</v>
      </c>
      <c r="C202" s="47"/>
      <c r="D202" s="82" t="s">
        <v>106</v>
      </c>
      <c r="E202" s="47"/>
      <c r="F202" s="72"/>
      <c r="G202" s="73"/>
      <c r="H202" s="72">
        <f>VLOOKUP(D197,'Master Akun'!$A$6:$E$46,4,FALSE)</f>
        <v>0</v>
      </c>
      <c r="I202" s="74">
        <f>VLOOKUP(D197,'Master Akun'!$A$6:$E$46,5,FALSE)</f>
        <v>188240740</v>
      </c>
    </row>
    <row r="203" spans="2:9" ht="15.75" x14ac:dyDescent="0.25">
      <c r="B203" s="45"/>
      <c r="C203" s="50"/>
      <c r="D203" s="83"/>
      <c r="E203" s="50"/>
      <c r="F203" s="75"/>
      <c r="G203" s="75"/>
      <c r="H203" s="72"/>
      <c r="I203" s="74"/>
    </row>
    <row r="204" spans="2:9" ht="15.75" x14ac:dyDescent="0.25">
      <c r="B204" s="45"/>
      <c r="C204" s="50"/>
      <c r="D204" s="83"/>
      <c r="E204" s="50"/>
      <c r="F204" s="75"/>
      <c r="G204" s="75"/>
      <c r="H204" s="75"/>
      <c r="I204" s="77"/>
    </row>
    <row r="205" spans="2:9" ht="16.5" thickBot="1" x14ac:dyDescent="0.3">
      <c r="B205" s="78"/>
      <c r="C205" s="61"/>
      <c r="D205" s="84"/>
      <c r="E205" s="61"/>
      <c r="F205" s="79"/>
      <c r="G205" s="79"/>
      <c r="H205" s="79"/>
      <c r="I205" s="80"/>
    </row>
    <row r="206" spans="2:9" ht="15.75" thickBot="1" x14ac:dyDescent="0.3"/>
    <row r="207" spans="2:9" ht="15.75" x14ac:dyDescent="0.25">
      <c r="B207" s="86" t="s">
        <v>103</v>
      </c>
      <c r="C207" s="87"/>
      <c r="D207" s="88" t="s">
        <v>44</v>
      </c>
      <c r="E207" s="87"/>
      <c r="F207" s="87"/>
      <c r="G207" s="87"/>
      <c r="H207" s="87"/>
      <c r="I207" s="89"/>
    </row>
    <row r="208" spans="2:9" ht="15.75" x14ac:dyDescent="0.25">
      <c r="B208" s="90" t="s">
        <v>104</v>
      </c>
      <c r="C208" s="91"/>
      <c r="D208" s="92" t="str">
        <f>VLOOKUP(D207,'Master Akun'!$A$6:$E$46,2,FALSE)</f>
        <v>Hutang Usaha</v>
      </c>
      <c r="E208" s="91"/>
      <c r="F208" s="91"/>
      <c r="G208" s="91"/>
      <c r="H208" s="91"/>
      <c r="I208" s="93"/>
    </row>
    <row r="209" spans="2:9" ht="16.5" thickBot="1" x14ac:dyDescent="0.3">
      <c r="B209" s="90"/>
      <c r="C209" s="91"/>
      <c r="D209" s="92"/>
      <c r="E209" s="91"/>
      <c r="F209" s="91"/>
      <c r="G209" s="91"/>
      <c r="H209" s="91"/>
      <c r="I209" s="93"/>
    </row>
    <row r="210" spans="2:9" ht="15.75" x14ac:dyDescent="0.25">
      <c r="B210" s="121" t="s">
        <v>95</v>
      </c>
      <c r="C210" s="113" t="s">
        <v>105</v>
      </c>
      <c r="D210" s="113" t="s">
        <v>1</v>
      </c>
      <c r="E210" s="115" t="s">
        <v>2</v>
      </c>
      <c r="F210" s="115" t="s">
        <v>3</v>
      </c>
      <c r="G210" s="115" t="s">
        <v>4</v>
      </c>
      <c r="H210" s="117" t="s">
        <v>106</v>
      </c>
      <c r="I210" s="120"/>
    </row>
    <row r="211" spans="2:9" ht="16.5" thickBot="1" x14ac:dyDescent="0.3">
      <c r="B211" s="122"/>
      <c r="C211" s="114"/>
      <c r="D211" s="114"/>
      <c r="E211" s="116"/>
      <c r="F211" s="116"/>
      <c r="G211" s="116"/>
      <c r="H211" s="66" t="s">
        <v>3</v>
      </c>
      <c r="I211" s="67" t="s">
        <v>4</v>
      </c>
    </row>
    <row r="212" spans="2:9" ht="15.75" x14ac:dyDescent="0.25">
      <c r="B212" s="44" t="s">
        <v>107</v>
      </c>
      <c r="C212" s="47"/>
      <c r="D212" s="82" t="s">
        <v>106</v>
      </c>
      <c r="E212" s="47"/>
      <c r="F212" s="72"/>
      <c r="G212" s="73"/>
      <c r="H212" s="72">
        <f>VLOOKUP(D207,'Master Akun'!$A$6:$E$46,4,FALSE)</f>
        <v>0</v>
      </c>
      <c r="I212" s="74">
        <f>VLOOKUP(D207,'Master Akun'!$A$6:$E$46,5,FALSE)</f>
        <v>196000000</v>
      </c>
    </row>
    <row r="213" spans="2:9" ht="15.75" x14ac:dyDescent="0.25">
      <c r="B213" s="45"/>
      <c r="C213" s="50"/>
      <c r="D213" s="83"/>
      <c r="E213" s="50"/>
      <c r="F213" s="75"/>
      <c r="G213" s="75"/>
      <c r="H213" s="72"/>
      <c r="I213" s="74"/>
    </row>
    <row r="214" spans="2:9" ht="15.75" x14ac:dyDescent="0.25">
      <c r="B214" s="45"/>
      <c r="C214" s="50"/>
      <c r="D214" s="83"/>
      <c r="E214" s="50"/>
      <c r="F214" s="75"/>
      <c r="G214" s="75"/>
      <c r="H214" s="75"/>
      <c r="I214" s="77"/>
    </row>
    <row r="215" spans="2:9" ht="16.5" thickBot="1" x14ac:dyDescent="0.3">
      <c r="B215" s="78"/>
      <c r="C215" s="61"/>
      <c r="D215" s="84"/>
      <c r="E215" s="61"/>
      <c r="F215" s="79"/>
      <c r="G215" s="79"/>
      <c r="H215" s="79"/>
      <c r="I215" s="80"/>
    </row>
    <row r="216" spans="2:9" ht="15.75" thickBot="1" x14ac:dyDescent="0.3"/>
    <row r="217" spans="2:9" ht="15.75" x14ac:dyDescent="0.25">
      <c r="B217" s="86" t="s">
        <v>103</v>
      </c>
      <c r="C217" s="87"/>
      <c r="D217" s="88" t="s">
        <v>46</v>
      </c>
      <c r="E217" s="87"/>
      <c r="F217" s="87"/>
      <c r="G217" s="87"/>
      <c r="H217" s="87"/>
      <c r="I217" s="89"/>
    </row>
    <row r="218" spans="2:9" ht="15.75" x14ac:dyDescent="0.25">
      <c r="B218" s="90" t="s">
        <v>104</v>
      </c>
      <c r="C218" s="91"/>
      <c r="D218" s="92" t="str">
        <f>VLOOKUP(D217,'Master Akun'!$A$6:$E$46,2,FALSE)</f>
        <v>PPN Keluaran</v>
      </c>
      <c r="E218" s="91"/>
      <c r="F218" s="91"/>
      <c r="G218" s="91"/>
      <c r="H218" s="91"/>
      <c r="I218" s="93"/>
    </row>
    <row r="219" spans="2:9" ht="16.5" thickBot="1" x14ac:dyDescent="0.3">
      <c r="B219" s="90"/>
      <c r="C219" s="91"/>
      <c r="D219" s="92"/>
      <c r="E219" s="91"/>
      <c r="F219" s="91"/>
      <c r="G219" s="91"/>
      <c r="H219" s="91"/>
      <c r="I219" s="93"/>
    </row>
    <row r="220" spans="2:9" ht="15.75" x14ac:dyDescent="0.25">
      <c r="B220" s="121" t="s">
        <v>95</v>
      </c>
      <c r="C220" s="113" t="s">
        <v>105</v>
      </c>
      <c r="D220" s="113" t="s">
        <v>1</v>
      </c>
      <c r="E220" s="115" t="s">
        <v>2</v>
      </c>
      <c r="F220" s="115" t="s">
        <v>3</v>
      </c>
      <c r="G220" s="115" t="s">
        <v>4</v>
      </c>
      <c r="H220" s="117" t="s">
        <v>106</v>
      </c>
      <c r="I220" s="120"/>
    </row>
    <row r="221" spans="2:9" ht="16.5" thickBot="1" x14ac:dyDescent="0.3">
      <c r="B221" s="122"/>
      <c r="C221" s="114"/>
      <c r="D221" s="114"/>
      <c r="E221" s="116"/>
      <c r="F221" s="116"/>
      <c r="G221" s="116"/>
      <c r="H221" s="66" t="s">
        <v>3</v>
      </c>
      <c r="I221" s="67" t="s">
        <v>4</v>
      </c>
    </row>
    <row r="222" spans="2:9" ht="15.75" x14ac:dyDescent="0.25">
      <c r="B222" s="44" t="s">
        <v>107</v>
      </c>
      <c r="C222" s="47"/>
      <c r="D222" s="82" t="s">
        <v>106</v>
      </c>
      <c r="E222" s="47"/>
      <c r="F222" s="72"/>
      <c r="G222" s="73"/>
      <c r="H222" s="72">
        <f>VLOOKUP(D217,'Master Akun'!$A$6:$E$46,4,FALSE)</f>
        <v>0</v>
      </c>
      <c r="I222" s="74">
        <f>VLOOKUP(D217,'Master Akun'!$A$6:$E$46,5,FALSE)</f>
        <v>23520000</v>
      </c>
    </row>
    <row r="223" spans="2:9" ht="15.75" x14ac:dyDescent="0.25">
      <c r="B223" s="45"/>
      <c r="C223" s="50"/>
      <c r="D223" s="83"/>
      <c r="E223" s="50"/>
      <c r="F223" s="75"/>
      <c r="G223" s="75"/>
      <c r="H223" s="72"/>
      <c r="I223" s="74"/>
    </row>
    <row r="224" spans="2:9" ht="15.75" x14ac:dyDescent="0.25">
      <c r="B224" s="45"/>
      <c r="C224" s="50"/>
      <c r="D224" s="83"/>
      <c r="E224" s="50"/>
      <c r="F224" s="75"/>
      <c r="G224" s="75"/>
      <c r="H224" s="75"/>
      <c r="I224" s="77"/>
    </row>
    <row r="225" spans="2:9" ht="16.5" thickBot="1" x14ac:dyDescent="0.3">
      <c r="B225" s="78"/>
      <c r="C225" s="61"/>
      <c r="D225" s="84"/>
      <c r="E225" s="61"/>
      <c r="F225" s="79"/>
      <c r="G225" s="79"/>
      <c r="H225" s="79"/>
      <c r="I225" s="80"/>
    </row>
    <row r="226" spans="2:9" ht="15.75" thickBot="1" x14ac:dyDescent="0.3"/>
    <row r="227" spans="2:9" ht="15.75" x14ac:dyDescent="0.25">
      <c r="B227" s="86" t="s">
        <v>103</v>
      </c>
      <c r="C227" s="87"/>
      <c r="D227" s="88" t="s">
        <v>48</v>
      </c>
      <c r="E227" s="87"/>
      <c r="F227" s="87"/>
      <c r="G227" s="87"/>
      <c r="H227" s="87"/>
      <c r="I227" s="89"/>
    </row>
    <row r="228" spans="2:9" ht="15.75" x14ac:dyDescent="0.25">
      <c r="B228" s="90" t="s">
        <v>104</v>
      </c>
      <c r="C228" s="91"/>
      <c r="D228" s="92" t="str">
        <f>VLOOKUP(D227,'Master Akun'!$A$6:$E$46,2,FALSE)</f>
        <v>Hutang Pajak Penghasilan</v>
      </c>
      <c r="E228" s="91"/>
      <c r="F228" s="91"/>
      <c r="G228" s="91"/>
      <c r="H228" s="91"/>
      <c r="I228" s="93"/>
    </row>
    <row r="229" spans="2:9" ht="16.5" thickBot="1" x14ac:dyDescent="0.3">
      <c r="B229" s="90"/>
      <c r="C229" s="91"/>
      <c r="D229" s="92"/>
      <c r="E229" s="91"/>
      <c r="F229" s="91"/>
      <c r="G229" s="91"/>
      <c r="H229" s="91"/>
      <c r="I229" s="93"/>
    </row>
    <row r="230" spans="2:9" ht="15.75" x14ac:dyDescent="0.25">
      <c r="B230" s="121" t="s">
        <v>95</v>
      </c>
      <c r="C230" s="113" t="s">
        <v>105</v>
      </c>
      <c r="D230" s="113" t="s">
        <v>1</v>
      </c>
      <c r="E230" s="115" t="s">
        <v>2</v>
      </c>
      <c r="F230" s="115" t="s">
        <v>3</v>
      </c>
      <c r="G230" s="115" t="s">
        <v>4</v>
      </c>
      <c r="H230" s="117" t="s">
        <v>106</v>
      </c>
      <c r="I230" s="120"/>
    </row>
    <row r="231" spans="2:9" ht="16.5" thickBot="1" x14ac:dyDescent="0.3">
      <c r="B231" s="122"/>
      <c r="C231" s="114"/>
      <c r="D231" s="114"/>
      <c r="E231" s="116"/>
      <c r="F231" s="116"/>
      <c r="G231" s="116"/>
      <c r="H231" s="66" t="s">
        <v>3</v>
      </c>
      <c r="I231" s="67" t="s">
        <v>4</v>
      </c>
    </row>
    <row r="232" spans="2:9" ht="15.75" x14ac:dyDescent="0.25">
      <c r="B232" s="44" t="s">
        <v>107</v>
      </c>
      <c r="C232" s="47"/>
      <c r="D232" s="82" t="s">
        <v>106</v>
      </c>
      <c r="E232" s="47"/>
      <c r="F232" s="72"/>
      <c r="G232" s="73"/>
      <c r="H232" s="72">
        <f>VLOOKUP(D227,'Master Akun'!$A$6:$E$46,4,FALSE)</f>
        <v>0</v>
      </c>
      <c r="I232" s="74">
        <f>VLOOKUP(D227,'Master Akun'!$A$6:$E$46,5,FALSE)</f>
        <v>0</v>
      </c>
    </row>
    <row r="233" spans="2:9" ht="15.75" x14ac:dyDescent="0.25">
      <c r="B233" s="45"/>
      <c r="C233" s="50"/>
      <c r="D233" s="83"/>
      <c r="E233" s="50"/>
      <c r="F233" s="75"/>
      <c r="G233" s="75"/>
      <c r="H233" s="72"/>
      <c r="I233" s="74"/>
    </row>
    <row r="234" spans="2:9" ht="15.75" x14ac:dyDescent="0.25">
      <c r="B234" s="45"/>
      <c r="C234" s="50"/>
      <c r="D234" s="83"/>
      <c r="E234" s="50"/>
      <c r="F234" s="75"/>
      <c r="G234" s="75"/>
      <c r="H234" s="75"/>
      <c r="I234" s="77"/>
    </row>
    <row r="235" spans="2:9" ht="16.5" thickBot="1" x14ac:dyDescent="0.3">
      <c r="B235" s="78"/>
      <c r="C235" s="61"/>
      <c r="D235" s="84"/>
      <c r="E235" s="61"/>
      <c r="F235" s="79"/>
      <c r="G235" s="79"/>
      <c r="H235" s="79"/>
      <c r="I235" s="80"/>
    </row>
    <row r="236" spans="2:9" ht="15.75" thickBot="1" x14ac:dyDescent="0.3"/>
    <row r="237" spans="2:9" ht="15.75" x14ac:dyDescent="0.25">
      <c r="B237" s="86" t="s">
        <v>103</v>
      </c>
      <c r="C237" s="87"/>
      <c r="D237" s="94" t="s">
        <v>78</v>
      </c>
      <c r="E237" s="87"/>
      <c r="F237" s="87"/>
      <c r="G237" s="87"/>
      <c r="H237" s="87"/>
      <c r="I237" s="89"/>
    </row>
    <row r="238" spans="2:9" ht="15.75" x14ac:dyDescent="0.25">
      <c r="B238" s="90" t="s">
        <v>104</v>
      </c>
      <c r="C238" s="91"/>
      <c r="D238" s="92" t="str">
        <f>VLOOKUP(D237,'Master Akun'!$A$6:$E$46,2,FALSE)</f>
        <v>Hutang Bank</v>
      </c>
      <c r="E238" s="91"/>
      <c r="F238" s="91"/>
      <c r="G238" s="91"/>
      <c r="H238" s="91"/>
      <c r="I238" s="93"/>
    </row>
    <row r="239" spans="2:9" ht="16.5" thickBot="1" x14ac:dyDescent="0.3">
      <c r="B239" s="90"/>
      <c r="C239" s="91"/>
      <c r="D239" s="92"/>
      <c r="E239" s="91"/>
      <c r="F239" s="91"/>
      <c r="G239" s="91"/>
      <c r="H239" s="91"/>
      <c r="I239" s="93"/>
    </row>
    <row r="240" spans="2:9" ht="15.75" x14ac:dyDescent="0.25">
      <c r="B240" s="121" t="s">
        <v>95</v>
      </c>
      <c r="C240" s="113" t="s">
        <v>105</v>
      </c>
      <c r="D240" s="113" t="s">
        <v>1</v>
      </c>
      <c r="E240" s="115" t="s">
        <v>2</v>
      </c>
      <c r="F240" s="115" t="s">
        <v>3</v>
      </c>
      <c r="G240" s="115" t="s">
        <v>4</v>
      </c>
      <c r="H240" s="117" t="s">
        <v>106</v>
      </c>
      <c r="I240" s="120"/>
    </row>
    <row r="241" spans="2:9" ht="16.5" thickBot="1" x14ac:dyDescent="0.3">
      <c r="B241" s="122"/>
      <c r="C241" s="114"/>
      <c r="D241" s="114"/>
      <c r="E241" s="116"/>
      <c r="F241" s="116"/>
      <c r="G241" s="116"/>
      <c r="H241" s="66" t="s">
        <v>3</v>
      </c>
      <c r="I241" s="67" t="s">
        <v>4</v>
      </c>
    </row>
    <row r="242" spans="2:9" ht="15.75" x14ac:dyDescent="0.25">
      <c r="B242" s="44" t="s">
        <v>107</v>
      </c>
      <c r="C242" s="47"/>
      <c r="D242" s="82" t="s">
        <v>106</v>
      </c>
      <c r="E242" s="47"/>
      <c r="F242" s="72"/>
      <c r="G242" s="73"/>
      <c r="H242" s="72">
        <f>VLOOKUP(D237,'Master Akun'!$A$6:$E$46,4,FALSE)</f>
        <v>0</v>
      </c>
      <c r="I242" s="74">
        <f>VLOOKUP(D237,'Master Akun'!$A$6:$E$46,5,FALSE)</f>
        <v>301909436</v>
      </c>
    </row>
    <row r="243" spans="2:9" ht="15.75" x14ac:dyDescent="0.25">
      <c r="B243" s="45"/>
      <c r="C243" s="50"/>
      <c r="D243" s="83"/>
      <c r="E243" s="50"/>
      <c r="F243" s="75"/>
      <c r="G243" s="75"/>
      <c r="H243" s="72"/>
      <c r="I243" s="74"/>
    </row>
    <row r="244" spans="2:9" ht="15.75" x14ac:dyDescent="0.25">
      <c r="B244" s="45"/>
      <c r="C244" s="50"/>
      <c r="D244" s="83"/>
      <c r="E244" s="50"/>
      <c r="F244" s="75"/>
      <c r="G244" s="75"/>
      <c r="H244" s="75"/>
      <c r="I244" s="77"/>
    </row>
    <row r="245" spans="2:9" ht="16.5" thickBot="1" x14ac:dyDescent="0.3">
      <c r="B245" s="78"/>
      <c r="C245" s="61"/>
      <c r="D245" s="84"/>
      <c r="E245" s="61"/>
      <c r="F245" s="79"/>
      <c r="G245" s="79"/>
      <c r="H245" s="79"/>
      <c r="I245" s="80"/>
    </row>
    <row r="246" spans="2:9" ht="15.75" thickBot="1" x14ac:dyDescent="0.3"/>
    <row r="247" spans="2:9" ht="15.75" x14ac:dyDescent="0.25">
      <c r="B247" s="86" t="s">
        <v>103</v>
      </c>
      <c r="C247" s="87"/>
      <c r="D247" s="88" t="s">
        <v>51</v>
      </c>
      <c r="E247" s="87"/>
      <c r="F247" s="87"/>
      <c r="G247" s="87"/>
      <c r="H247" s="87"/>
      <c r="I247" s="89"/>
    </row>
    <row r="248" spans="2:9" ht="15.75" x14ac:dyDescent="0.25">
      <c r="B248" s="90" t="s">
        <v>104</v>
      </c>
      <c r="C248" s="91"/>
      <c r="D248" s="92" t="str">
        <f>VLOOKUP(D247,'Master Akun'!$A$6:$E$46,2,FALSE)</f>
        <v>Modal Saham</v>
      </c>
      <c r="E248" s="91"/>
      <c r="F248" s="91"/>
      <c r="G248" s="91"/>
      <c r="H248" s="91"/>
      <c r="I248" s="93"/>
    </row>
    <row r="249" spans="2:9" ht="16.5" thickBot="1" x14ac:dyDescent="0.3">
      <c r="B249" s="90"/>
      <c r="C249" s="91"/>
      <c r="D249" s="92"/>
      <c r="E249" s="91"/>
      <c r="F249" s="91"/>
      <c r="G249" s="91"/>
      <c r="H249" s="91"/>
      <c r="I249" s="93"/>
    </row>
    <row r="250" spans="2:9" ht="15.75" x14ac:dyDescent="0.25">
      <c r="B250" s="121" t="s">
        <v>95</v>
      </c>
      <c r="C250" s="113" t="s">
        <v>105</v>
      </c>
      <c r="D250" s="113" t="s">
        <v>1</v>
      </c>
      <c r="E250" s="115" t="s">
        <v>2</v>
      </c>
      <c r="F250" s="115" t="s">
        <v>3</v>
      </c>
      <c r="G250" s="115" t="s">
        <v>4</v>
      </c>
      <c r="H250" s="117" t="s">
        <v>106</v>
      </c>
      <c r="I250" s="120"/>
    </row>
    <row r="251" spans="2:9" ht="16.5" thickBot="1" x14ac:dyDescent="0.3">
      <c r="B251" s="122"/>
      <c r="C251" s="114"/>
      <c r="D251" s="114"/>
      <c r="E251" s="116"/>
      <c r="F251" s="116"/>
      <c r="G251" s="116"/>
      <c r="H251" s="66" t="s">
        <v>3</v>
      </c>
      <c r="I251" s="67" t="s">
        <v>4</v>
      </c>
    </row>
    <row r="252" spans="2:9" ht="15.75" x14ac:dyDescent="0.25">
      <c r="B252" s="44" t="s">
        <v>107</v>
      </c>
      <c r="C252" s="47"/>
      <c r="D252" s="82" t="s">
        <v>106</v>
      </c>
      <c r="E252" s="47"/>
      <c r="F252" s="72"/>
      <c r="G252" s="73"/>
      <c r="H252" s="72">
        <f>VLOOKUP(D247,'Master Akun'!$A$6:$E$46,4,FALSE)</f>
        <v>0</v>
      </c>
      <c r="I252" s="74">
        <f>VLOOKUP(D247,'Master Akun'!$A$6:$E$46,5,FALSE)</f>
        <v>700000000</v>
      </c>
    </row>
    <row r="253" spans="2:9" ht="15.75" x14ac:dyDescent="0.25">
      <c r="B253" s="45"/>
      <c r="C253" s="50"/>
      <c r="D253" s="83"/>
      <c r="E253" s="50"/>
      <c r="F253" s="75"/>
      <c r="G253" s="75"/>
      <c r="H253" s="72"/>
      <c r="I253" s="74"/>
    </row>
    <row r="254" spans="2:9" ht="15.75" x14ac:dyDescent="0.25">
      <c r="B254" s="45"/>
      <c r="C254" s="50"/>
      <c r="D254" s="83"/>
      <c r="E254" s="50"/>
      <c r="F254" s="75"/>
      <c r="G254" s="75"/>
      <c r="H254" s="75"/>
      <c r="I254" s="77"/>
    </row>
    <row r="255" spans="2:9" ht="16.5" thickBot="1" x14ac:dyDescent="0.3">
      <c r="B255" s="78"/>
      <c r="C255" s="61"/>
      <c r="D255" s="84"/>
      <c r="E255" s="61"/>
      <c r="F255" s="79"/>
      <c r="G255" s="79"/>
      <c r="H255" s="79"/>
      <c r="I255" s="80"/>
    </row>
    <row r="256" spans="2:9" ht="15.75" thickBot="1" x14ac:dyDescent="0.3"/>
    <row r="257" spans="2:9" ht="15.75" x14ac:dyDescent="0.25">
      <c r="B257" s="86" t="s">
        <v>103</v>
      </c>
      <c r="C257" s="87"/>
      <c r="D257" s="88" t="s">
        <v>53</v>
      </c>
      <c r="E257" s="87"/>
      <c r="F257" s="87"/>
      <c r="G257" s="87"/>
      <c r="H257" s="87"/>
      <c r="I257" s="89"/>
    </row>
    <row r="258" spans="2:9" ht="15.75" x14ac:dyDescent="0.25">
      <c r="B258" s="90" t="s">
        <v>104</v>
      </c>
      <c r="C258" s="91"/>
      <c r="D258" s="92" t="str">
        <f>VLOOKUP(D257,'Master Akun'!$A$6:$E$46,2,FALSE)</f>
        <v>Laba Di Tahan</v>
      </c>
      <c r="E258" s="91"/>
      <c r="F258" s="91"/>
      <c r="G258" s="91"/>
      <c r="H258" s="91"/>
      <c r="I258" s="93"/>
    </row>
    <row r="259" spans="2:9" ht="16.5" thickBot="1" x14ac:dyDescent="0.3">
      <c r="B259" s="90"/>
      <c r="C259" s="91"/>
      <c r="D259" s="92"/>
      <c r="E259" s="91"/>
      <c r="F259" s="91"/>
      <c r="G259" s="91"/>
      <c r="H259" s="91"/>
      <c r="I259" s="93"/>
    </row>
    <row r="260" spans="2:9" ht="15.75" x14ac:dyDescent="0.25">
      <c r="B260" s="121" t="s">
        <v>95</v>
      </c>
      <c r="C260" s="113" t="s">
        <v>105</v>
      </c>
      <c r="D260" s="113" t="s">
        <v>1</v>
      </c>
      <c r="E260" s="115" t="s">
        <v>2</v>
      </c>
      <c r="F260" s="115" t="s">
        <v>3</v>
      </c>
      <c r="G260" s="115" t="s">
        <v>4</v>
      </c>
      <c r="H260" s="117" t="s">
        <v>106</v>
      </c>
      <c r="I260" s="120"/>
    </row>
    <row r="261" spans="2:9" ht="16.5" thickBot="1" x14ac:dyDescent="0.3">
      <c r="B261" s="122"/>
      <c r="C261" s="114"/>
      <c r="D261" s="114"/>
      <c r="E261" s="116"/>
      <c r="F261" s="116"/>
      <c r="G261" s="116"/>
      <c r="H261" s="66" t="s">
        <v>3</v>
      </c>
      <c r="I261" s="67" t="s">
        <v>4</v>
      </c>
    </row>
    <row r="262" spans="2:9" ht="15.75" x14ac:dyDescent="0.25">
      <c r="B262" s="44" t="s">
        <v>107</v>
      </c>
      <c r="C262" s="47"/>
      <c r="D262" s="82" t="s">
        <v>106</v>
      </c>
      <c r="E262" s="47"/>
      <c r="F262" s="72"/>
      <c r="G262" s="73"/>
      <c r="H262" s="72">
        <f>VLOOKUP(D257,'Master Akun'!$A$6:$E$46,4,FALSE)</f>
        <v>0</v>
      </c>
      <c r="I262" s="74">
        <f>VLOOKUP(D257,'Master Akun'!$A$6:$E$46,5,FALSE)</f>
        <v>576000000</v>
      </c>
    </row>
    <row r="263" spans="2:9" ht="15.75" x14ac:dyDescent="0.25">
      <c r="B263" s="45"/>
      <c r="C263" s="50"/>
      <c r="D263" s="83"/>
      <c r="E263" s="50"/>
      <c r="F263" s="75"/>
      <c r="G263" s="75"/>
      <c r="H263" s="72"/>
      <c r="I263" s="74"/>
    </row>
    <row r="264" spans="2:9" ht="15.75" x14ac:dyDescent="0.25">
      <c r="B264" s="45"/>
      <c r="C264" s="50"/>
      <c r="D264" s="83"/>
      <c r="E264" s="50"/>
      <c r="F264" s="75"/>
      <c r="G264" s="75"/>
      <c r="H264" s="75"/>
      <c r="I264" s="77"/>
    </row>
    <row r="265" spans="2:9" ht="16.5" thickBot="1" x14ac:dyDescent="0.3">
      <c r="B265" s="78"/>
      <c r="C265" s="61"/>
      <c r="D265" s="84"/>
      <c r="E265" s="61"/>
      <c r="F265" s="79"/>
      <c r="G265" s="79"/>
      <c r="H265" s="79"/>
      <c r="I265" s="80"/>
    </row>
    <row r="266" spans="2:9" ht="15.75" thickBot="1" x14ac:dyDescent="0.3"/>
    <row r="267" spans="2:9" ht="15.75" x14ac:dyDescent="0.25">
      <c r="B267" s="86" t="s">
        <v>103</v>
      </c>
      <c r="C267" s="87"/>
      <c r="D267" s="88" t="s">
        <v>55</v>
      </c>
      <c r="E267" s="87"/>
      <c r="F267" s="87"/>
      <c r="G267" s="87"/>
      <c r="H267" s="87"/>
      <c r="I267" s="89"/>
    </row>
    <row r="268" spans="2:9" ht="15.75" x14ac:dyDescent="0.25">
      <c r="B268" s="90" t="s">
        <v>104</v>
      </c>
      <c r="C268" s="91"/>
      <c r="D268" s="92" t="str">
        <f>VLOOKUP(D267,'Master Akun'!$A$6:$E$46,2,FALSE)</f>
        <v>Penjualan</v>
      </c>
      <c r="E268" s="91"/>
      <c r="F268" s="91"/>
      <c r="G268" s="91"/>
      <c r="H268" s="91"/>
      <c r="I268" s="93"/>
    </row>
    <row r="269" spans="2:9" ht="16.5" thickBot="1" x14ac:dyDescent="0.3">
      <c r="B269" s="90"/>
      <c r="C269" s="91"/>
      <c r="D269" s="92"/>
      <c r="E269" s="91"/>
      <c r="F269" s="91"/>
      <c r="G269" s="91"/>
      <c r="H269" s="91"/>
      <c r="I269" s="93"/>
    </row>
    <row r="270" spans="2:9" ht="15.75" x14ac:dyDescent="0.25">
      <c r="B270" s="121" t="s">
        <v>95</v>
      </c>
      <c r="C270" s="113" t="s">
        <v>105</v>
      </c>
      <c r="D270" s="113" t="s">
        <v>1</v>
      </c>
      <c r="E270" s="115" t="s">
        <v>2</v>
      </c>
      <c r="F270" s="115" t="s">
        <v>3</v>
      </c>
      <c r="G270" s="115" t="s">
        <v>4</v>
      </c>
      <c r="H270" s="117" t="s">
        <v>106</v>
      </c>
      <c r="I270" s="120"/>
    </row>
    <row r="271" spans="2:9" ht="16.5" thickBot="1" x14ac:dyDescent="0.3">
      <c r="B271" s="122"/>
      <c r="C271" s="114"/>
      <c r="D271" s="114"/>
      <c r="E271" s="116"/>
      <c r="F271" s="116"/>
      <c r="G271" s="116"/>
      <c r="H271" s="66" t="s">
        <v>3</v>
      </c>
      <c r="I271" s="67" t="s">
        <v>4</v>
      </c>
    </row>
    <row r="272" spans="2:9" ht="15.75" x14ac:dyDescent="0.25">
      <c r="B272" s="44" t="s">
        <v>107</v>
      </c>
      <c r="C272" s="47"/>
      <c r="D272" s="82" t="s">
        <v>106</v>
      </c>
      <c r="E272" s="47"/>
      <c r="F272" s="72"/>
      <c r="G272" s="73"/>
      <c r="H272" s="72">
        <f>VLOOKUP(D267,'Master Akun'!$A$6:$E$46,4,FALSE)</f>
        <v>0</v>
      </c>
      <c r="I272" s="74">
        <f>VLOOKUP(D267,'Master Akun'!$A$6:$E$46,5,FALSE)</f>
        <v>975700000</v>
      </c>
    </row>
    <row r="273" spans="2:9" ht="15.75" x14ac:dyDescent="0.25">
      <c r="B273" s="45"/>
      <c r="C273" s="50"/>
      <c r="D273" s="83"/>
      <c r="E273" s="50"/>
      <c r="F273" s="75"/>
      <c r="G273" s="75"/>
      <c r="H273" s="72"/>
      <c r="I273" s="76"/>
    </row>
    <row r="274" spans="2:9" ht="15.75" x14ac:dyDescent="0.25">
      <c r="B274" s="45"/>
      <c r="C274" s="50"/>
      <c r="D274" s="83"/>
      <c r="E274" s="50"/>
      <c r="F274" s="75"/>
      <c r="G274" s="75"/>
      <c r="H274" s="75"/>
      <c r="I274" s="77"/>
    </row>
    <row r="275" spans="2:9" ht="16.5" thickBot="1" x14ac:dyDescent="0.3">
      <c r="B275" s="78"/>
      <c r="C275" s="61"/>
      <c r="D275" s="84"/>
      <c r="E275" s="61"/>
      <c r="F275" s="79"/>
      <c r="G275" s="79"/>
      <c r="H275" s="79"/>
      <c r="I275" s="80"/>
    </row>
    <row r="276" spans="2:9" ht="15.75" thickBot="1" x14ac:dyDescent="0.3"/>
    <row r="277" spans="2:9" ht="15.75" x14ac:dyDescent="0.25">
      <c r="B277" s="86" t="s">
        <v>103</v>
      </c>
      <c r="C277" s="87"/>
      <c r="D277" s="94" t="s">
        <v>79</v>
      </c>
      <c r="E277" s="87"/>
      <c r="F277" s="87"/>
      <c r="G277" s="87"/>
      <c r="H277" s="87"/>
      <c r="I277" s="89"/>
    </row>
    <row r="278" spans="2:9" ht="15.75" x14ac:dyDescent="0.25">
      <c r="B278" s="90" t="s">
        <v>104</v>
      </c>
      <c r="C278" s="91"/>
      <c r="D278" s="92" t="str">
        <f>VLOOKUP(D277,'Master Akun'!$A$6:$E$46,2,FALSE)</f>
        <v>Potongan Penjualan</v>
      </c>
      <c r="E278" s="91"/>
      <c r="F278" s="91"/>
      <c r="G278" s="91"/>
      <c r="H278" s="91"/>
      <c r="I278" s="93"/>
    </row>
    <row r="279" spans="2:9" ht="16.5" thickBot="1" x14ac:dyDescent="0.3">
      <c r="B279" s="90"/>
      <c r="C279" s="91"/>
      <c r="D279" s="92"/>
      <c r="E279" s="91"/>
      <c r="F279" s="91"/>
      <c r="G279" s="91"/>
      <c r="H279" s="91"/>
      <c r="I279" s="93"/>
    </row>
    <row r="280" spans="2:9" ht="15.75" x14ac:dyDescent="0.25">
      <c r="B280" s="121" t="s">
        <v>95</v>
      </c>
      <c r="C280" s="113" t="s">
        <v>105</v>
      </c>
      <c r="D280" s="113" t="s">
        <v>1</v>
      </c>
      <c r="E280" s="115" t="s">
        <v>2</v>
      </c>
      <c r="F280" s="115" t="s">
        <v>3</v>
      </c>
      <c r="G280" s="115" t="s">
        <v>4</v>
      </c>
      <c r="H280" s="117" t="s">
        <v>106</v>
      </c>
      <c r="I280" s="120"/>
    </row>
    <row r="281" spans="2:9" ht="16.5" thickBot="1" x14ac:dyDescent="0.3">
      <c r="B281" s="122"/>
      <c r="C281" s="114"/>
      <c r="D281" s="114"/>
      <c r="E281" s="116"/>
      <c r="F281" s="116"/>
      <c r="G281" s="116"/>
      <c r="H281" s="66" t="s">
        <v>3</v>
      </c>
      <c r="I281" s="67" t="s">
        <v>4</v>
      </c>
    </row>
    <row r="282" spans="2:9" ht="15.75" x14ac:dyDescent="0.25">
      <c r="B282" s="44" t="s">
        <v>107</v>
      </c>
      <c r="C282" s="47"/>
      <c r="D282" s="82" t="s">
        <v>106</v>
      </c>
      <c r="E282" s="47"/>
      <c r="F282" s="72"/>
      <c r="G282" s="73"/>
      <c r="H282" s="72">
        <f>VLOOKUP(D277,'Master Akun'!$A$6:$E$46,4,FALSE)</f>
        <v>9757000</v>
      </c>
      <c r="I282" s="74">
        <f>VLOOKUP(D277,'Master Akun'!$A$6:$E$46,5,FALSE)</f>
        <v>0</v>
      </c>
    </row>
    <row r="283" spans="2:9" ht="15.75" x14ac:dyDescent="0.25">
      <c r="B283" s="45"/>
      <c r="C283" s="50"/>
      <c r="D283" s="83"/>
      <c r="E283" s="50"/>
      <c r="F283" s="75"/>
      <c r="G283" s="75"/>
      <c r="H283" s="72"/>
      <c r="I283" s="74"/>
    </row>
    <row r="284" spans="2:9" ht="15.75" x14ac:dyDescent="0.25">
      <c r="B284" s="45"/>
      <c r="C284" s="50"/>
      <c r="D284" s="83"/>
      <c r="E284" s="50"/>
      <c r="F284" s="75"/>
      <c r="G284" s="75"/>
      <c r="H284" s="75"/>
      <c r="I284" s="77"/>
    </row>
    <row r="285" spans="2:9" ht="16.5" thickBot="1" x14ac:dyDescent="0.3">
      <c r="B285" s="78"/>
      <c r="C285" s="61"/>
      <c r="D285" s="84"/>
      <c r="E285" s="61"/>
      <c r="F285" s="79"/>
      <c r="G285" s="79"/>
      <c r="H285" s="79"/>
      <c r="I285" s="80"/>
    </row>
    <row r="286" spans="2:9" ht="15.75" thickBot="1" x14ac:dyDescent="0.3"/>
    <row r="287" spans="2:9" ht="15.75" x14ac:dyDescent="0.25">
      <c r="B287" s="86" t="s">
        <v>103</v>
      </c>
      <c r="C287" s="87"/>
      <c r="D287" s="94" t="s">
        <v>80</v>
      </c>
      <c r="E287" s="87"/>
      <c r="F287" s="87"/>
      <c r="G287" s="87"/>
      <c r="H287" s="87"/>
      <c r="I287" s="89"/>
    </row>
    <row r="288" spans="2:9" ht="15.75" x14ac:dyDescent="0.25">
      <c r="B288" s="90" t="s">
        <v>104</v>
      </c>
      <c r="C288" s="91"/>
      <c r="D288" s="92" t="str">
        <f>VLOOKUP(D287,'Master Akun'!$A$6:$E$46,2,FALSE)</f>
        <v>Retur Penjualan</v>
      </c>
      <c r="E288" s="91"/>
      <c r="F288" s="91"/>
      <c r="G288" s="91"/>
      <c r="H288" s="91"/>
      <c r="I288" s="93"/>
    </row>
    <row r="289" spans="2:9" ht="16.5" thickBot="1" x14ac:dyDescent="0.3">
      <c r="B289" s="90"/>
      <c r="C289" s="91"/>
      <c r="D289" s="92"/>
      <c r="E289" s="91"/>
      <c r="F289" s="91"/>
      <c r="G289" s="91"/>
      <c r="H289" s="91"/>
      <c r="I289" s="93"/>
    </row>
    <row r="290" spans="2:9" ht="15.75" x14ac:dyDescent="0.25">
      <c r="B290" s="121" t="s">
        <v>95</v>
      </c>
      <c r="C290" s="113" t="s">
        <v>105</v>
      </c>
      <c r="D290" s="113" t="s">
        <v>1</v>
      </c>
      <c r="E290" s="115" t="s">
        <v>2</v>
      </c>
      <c r="F290" s="115" t="s">
        <v>3</v>
      </c>
      <c r="G290" s="115" t="s">
        <v>4</v>
      </c>
      <c r="H290" s="117" t="s">
        <v>106</v>
      </c>
      <c r="I290" s="120"/>
    </row>
    <row r="291" spans="2:9" ht="16.5" thickBot="1" x14ac:dyDescent="0.3">
      <c r="B291" s="122"/>
      <c r="C291" s="114"/>
      <c r="D291" s="114"/>
      <c r="E291" s="116"/>
      <c r="F291" s="116"/>
      <c r="G291" s="116"/>
      <c r="H291" s="66" t="s">
        <v>3</v>
      </c>
      <c r="I291" s="67" t="s">
        <v>4</v>
      </c>
    </row>
    <row r="292" spans="2:9" ht="15.75" x14ac:dyDescent="0.25">
      <c r="B292" s="44" t="s">
        <v>107</v>
      </c>
      <c r="C292" s="47"/>
      <c r="D292" s="82" t="s">
        <v>106</v>
      </c>
      <c r="E292" s="47"/>
      <c r="F292" s="72"/>
      <c r="G292" s="73"/>
      <c r="H292" s="72">
        <f>VLOOKUP(D287,'Master Akun'!$A$6:$E$46,4,FALSE)</f>
        <v>29271000</v>
      </c>
      <c r="I292" s="74">
        <f>VLOOKUP(D287,'Master Akun'!$A$6:$E$46,5,FALSE)</f>
        <v>0</v>
      </c>
    </row>
    <row r="293" spans="2:9" ht="15.75" x14ac:dyDescent="0.25">
      <c r="B293" s="45"/>
      <c r="C293" s="50"/>
      <c r="D293" s="83"/>
      <c r="E293" s="50"/>
      <c r="F293" s="75"/>
      <c r="G293" s="75"/>
      <c r="H293" s="72"/>
      <c r="I293" s="74"/>
    </row>
    <row r="294" spans="2:9" ht="15.75" x14ac:dyDescent="0.25">
      <c r="B294" s="45"/>
      <c r="C294" s="50"/>
      <c r="D294" s="83"/>
      <c r="E294" s="50"/>
      <c r="F294" s="75"/>
      <c r="G294" s="75"/>
      <c r="H294" s="75"/>
      <c r="I294" s="77"/>
    </row>
    <row r="295" spans="2:9" ht="16.5" thickBot="1" x14ac:dyDescent="0.3">
      <c r="B295" s="78"/>
      <c r="C295" s="61"/>
      <c r="D295" s="84"/>
      <c r="E295" s="61"/>
      <c r="F295" s="79"/>
      <c r="G295" s="79"/>
      <c r="H295" s="79"/>
      <c r="I295" s="80"/>
    </row>
    <row r="296" spans="2:9" ht="15.75" thickBot="1" x14ac:dyDescent="0.3"/>
    <row r="297" spans="2:9" ht="15.75" x14ac:dyDescent="0.25">
      <c r="B297" s="86" t="s">
        <v>103</v>
      </c>
      <c r="C297" s="87"/>
      <c r="D297" s="88" t="s">
        <v>59</v>
      </c>
      <c r="E297" s="87"/>
      <c r="F297" s="87"/>
      <c r="G297" s="87"/>
      <c r="H297" s="87"/>
      <c r="I297" s="89"/>
    </row>
    <row r="298" spans="2:9" ht="15.75" x14ac:dyDescent="0.25">
      <c r="B298" s="90" t="s">
        <v>104</v>
      </c>
      <c r="C298" s="91"/>
      <c r="D298" s="92" t="str">
        <f>VLOOKUP(D297,'Master Akun'!$A$6:$E$46,2,FALSE)</f>
        <v>Harga Pokok Penjualan</v>
      </c>
      <c r="E298" s="91"/>
      <c r="F298" s="91"/>
      <c r="G298" s="91"/>
      <c r="H298" s="91"/>
      <c r="I298" s="93"/>
    </row>
    <row r="299" spans="2:9" ht="16.5" thickBot="1" x14ac:dyDescent="0.3">
      <c r="B299" s="90"/>
      <c r="C299" s="91"/>
      <c r="D299" s="92"/>
      <c r="E299" s="91"/>
      <c r="F299" s="91"/>
      <c r="G299" s="91"/>
      <c r="H299" s="91"/>
      <c r="I299" s="93"/>
    </row>
    <row r="300" spans="2:9" ht="15.75" x14ac:dyDescent="0.25">
      <c r="B300" s="121" t="s">
        <v>95</v>
      </c>
      <c r="C300" s="113" t="s">
        <v>105</v>
      </c>
      <c r="D300" s="113" t="s">
        <v>1</v>
      </c>
      <c r="E300" s="115" t="s">
        <v>2</v>
      </c>
      <c r="F300" s="115" t="s">
        <v>3</v>
      </c>
      <c r="G300" s="115" t="s">
        <v>4</v>
      </c>
      <c r="H300" s="117" t="s">
        <v>106</v>
      </c>
      <c r="I300" s="120"/>
    </row>
    <row r="301" spans="2:9" ht="16.5" thickBot="1" x14ac:dyDescent="0.3">
      <c r="B301" s="122"/>
      <c r="C301" s="114"/>
      <c r="D301" s="114"/>
      <c r="E301" s="116"/>
      <c r="F301" s="116"/>
      <c r="G301" s="116"/>
      <c r="H301" s="66" t="s">
        <v>3</v>
      </c>
      <c r="I301" s="67" t="s">
        <v>4</v>
      </c>
    </row>
    <row r="302" spans="2:9" ht="15.75" x14ac:dyDescent="0.25">
      <c r="B302" s="44" t="s">
        <v>107</v>
      </c>
      <c r="C302" s="47"/>
      <c r="D302" s="82" t="s">
        <v>106</v>
      </c>
      <c r="E302" s="47"/>
      <c r="F302" s="72"/>
      <c r="G302" s="73"/>
      <c r="H302" s="72">
        <f>VLOOKUP(D297,'Master Akun'!$A$6:$E$46,4,FALSE)</f>
        <v>682990000</v>
      </c>
      <c r="I302" s="74">
        <f>VLOOKUP(D297,'Master Akun'!$A$6:$E$46,5,FALSE)</f>
        <v>0</v>
      </c>
    </row>
    <row r="303" spans="2:9" ht="15.75" x14ac:dyDescent="0.25">
      <c r="B303" s="45"/>
      <c r="C303" s="50"/>
      <c r="D303" s="83"/>
      <c r="E303" s="50"/>
      <c r="F303" s="75"/>
      <c r="G303" s="75"/>
      <c r="H303" s="72"/>
      <c r="I303" s="74"/>
    </row>
    <row r="304" spans="2:9" ht="15.75" x14ac:dyDescent="0.25">
      <c r="B304" s="45"/>
      <c r="C304" s="50"/>
      <c r="D304" s="83"/>
      <c r="E304" s="50"/>
      <c r="F304" s="75"/>
      <c r="G304" s="75"/>
      <c r="H304" s="75"/>
      <c r="I304" s="77"/>
    </row>
    <row r="305" spans="2:9" ht="16.5" thickBot="1" x14ac:dyDescent="0.3">
      <c r="B305" s="78"/>
      <c r="C305" s="61"/>
      <c r="D305" s="84"/>
      <c r="E305" s="61"/>
      <c r="F305" s="79"/>
      <c r="G305" s="79"/>
      <c r="H305" s="79"/>
      <c r="I305" s="80"/>
    </row>
    <row r="306" spans="2:9" ht="15.75" thickBot="1" x14ac:dyDescent="0.3"/>
    <row r="307" spans="2:9" ht="15.75" x14ac:dyDescent="0.25">
      <c r="B307" s="86" t="s">
        <v>103</v>
      </c>
      <c r="C307" s="87"/>
      <c r="D307" s="88" t="s">
        <v>61</v>
      </c>
      <c r="E307" s="87"/>
      <c r="F307" s="87"/>
      <c r="G307" s="87"/>
      <c r="H307" s="87"/>
      <c r="I307" s="89"/>
    </row>
    <row r="308" spans="2:9" ht="15.75" x14ac:dyDescent="0.25">
      <c r="B308" s="90" t="s">
        <v>104</v>
      </c>
      <c r="C308" s="91"/>
      <c r="D308" s="92" t="str">
        <f>VLOOKUP(D307,'Master Akun'!$A$6:$E$46,2,FALSE)</f>
        <v>Biaya Gaji dan Upah Penjualan</v>
      </c>
      <c r="E308" s="91"/>
      <c r="F308" s="91"/>
      <c r="G308" s="91"/>
      <c r="H308" s="91"/>
      <c r="I308" s="93"/>
    </row>
    <row r="309" spans="2:9" ht="16.5" thickBot="1" x14ac:dyDescent="0.3">
      <c r="B309" s="90"/>
      <c r="C309" s="91"/>
      <c r="D309" s="92"/>
      <c r="E309" s="91"/>
      <c r="F309" s="91"/>
      <c r="G309" s="91"/>
      <c r="H309" s="91"/>
      <c r="I309" s="93"/>
    </row>
    <row r="310" spans="2:9" ht="15.75" x14ac:dyDescent="0.25">
      <c r="B310" s="121" t="s">
        <v>95</v>
      </c>
      <c r="C310" s="113" t="s">
        <v>105</v>
      </c>
      <c r="D310" s="113" t="s">
        <v>1</v>
      </c>
      <c r="E310" s="115" t="s">
        <v>2</v>
      </c>
      <c r="F310" s="115" t="s">
        <v>3</v>
      </c>
      <c r="G310" s="115" t="s">
        <v>4</v>
      </c>
      <c r="H310" s="117" t="s">
        <v>106</v>
      </c>
      <c r="I310" s="120"/>
    </row>
    <row r="311" spans="2:9" ht="16.5" thickBot="1" x14ac:dyDescent="0.3">
      <c r="B311" s="122"/>
      <c r="C311" s="114"/>
      <c r="D311" s="114"/>
      <c r="E311" s="116"/>
      <c r="F311" s="116"/>
      <c r="G311" s="116"/>
      <c r="H311" s="66" t="s">
        <v>3</v>
      </c>
      <c r="I311" s="67" t="s">
        <v>4</v>
      </c>
    </row>
    <row r="312" spans="2:9" ht="15.75" x14ac:dyDescent="0.25">
      <c r="B312" s="44" t="s">
        <v>107</v>
      </c>
      <c r="C312" s="47"/>
      <c r="D312" s="82" t="s">
        <v>106</v>
      </c>
      <c r="E312" s="47"/>
      <c r="F312" s="72"/>
      <c r="G312" s="73"/>
      <c r="H312" s="72">
        <f>VLOOKUP(D307,'Master Akun'!$A$6:$E$46,4,FALSE)</f>
        <v>50000000</v>
      </c>
      <c r="I312" s="74">
        <f>VLOOKUP(D307,'Master Akun'!$A$6:$E$46,5,FALSE)</f>
        <v>0</v>
      </c>
    </row>
    <row r="313" spans="2:9" ht="15.75" x14ac:dyDescent="0.25">
      <c r="B313" s="45"/>
      <c r="C313" s="50"/>
      <c r="D313" s="83"/>
      <c r="E313" s="50"/>
      <c r="F313" s="75"/>
      <c r="G313" s="75"/>
      <c r="H313" s="72"/>
      <c r="I313" s="74"/>
    </row>
    <row r="314" spans="2:9" ht="15.75" x14ac:dyDescent="0.25">
      <c r="B314" s="45"/>
      <c r="C314" s="50"/>
      <c r="D314" s="83"/>
      <c r="E314" s="50"/>
      <c r="F314" s="75"/>
      <c r="G314" s="75"/>
      <c r="H314" s="75"/>
      <c r="I314" s="77"/>
    </row>
    <row r="315" spans="2:9" ht="16.5" thickBot="1" x14ac:dyDescent="0.3">
      <c r="B315" s="78"/>
      <c r="C315" s="61"/>
      <c r="D315" s="84"/>
      <c r="E315" s="61"/>
      <c r="F315" s="79"/>
      <c r="G315" s="79"/>
      <c r="H315" s="79"/>
      <c r="I315" s="80"/>
    </row>
    <row r="316" spans="2:9" ht="15.75" thickBot="1" x14ac:dyDescent="0.3"/>
    <row r="317" spans="2:9" ht="15.75" x14ac:dyDescent="0.25">
      <c r="B317" s="86" t="s">
        <v>103</v>
      </c>
      <c r="C317" s="87"/>
      <c r="D317" s="94" t="s">
        <v>72</v>
      </c>
      <c r="E317" s="87"/>
      <c r="F317" s="87"/>
      <c r="G317" s="87"/>
      <c r="H317" s="87"/>
      <c r="I317" s="89"/>
    </row>
    <row r="318" spans="2:9" ht="15.75" x14ac:dyDescent="0.25">
      <c r="B318" s="90" t="s">
        <v>104</v>
      </c>
      <c r="C318" s="91"/>
      <c r="D318" s="92" t="str">
        <f>VLOOKUP(D317,'Master Akun'!$A$6:$E$46,2,FALSE)</f>
        <v>Biaya Gaji dan Upah Adm.</v>
      </c>
      <c r="E318" s="91"/>
      <c r="F318" s="91"/>
      <c r="G318" s="91"/>
      <c r="H318" s="91"/>
      <c r="I318" s="93"/>
    </row>
    <row r="319" spans="2:9" ht="16.5" thickBot="1" x14ac:dyDescent="0.3">
      <c r="B319" s="90"/>
      <c r="C319" s="91"/>
      <c r="D319" s="92"/>
      <c r="E319" s="91"/>
      <c r="F319" s="91"/>
      <c r="G319" s="91"/>
      <c r="H319" s="91"/>
      <c r="I319" s="93"/>
    </row>
    <row r="320" spans="2:9" ht="15.75" x14ac:dyDescent="0.25">
      <c r="B320" s="121" t="s">
        <v>95</v>
      </c>
      <c r="C320" s="113" t="s">
        <v>105</v>
      </c>
      <c r="D320" s="113" t="s">
        <v>1</v>
      </c>
      <c r="E320" s="115" t="s">
        <v>2</v>
      </c>
      <c r="F320" s="115" t="s">
        <v>3</v>
      </c>
      <c r="G320" s="115" t="s">
        <v>4</v>
      </c>
      <c r="H320" s="117" t="s">
        <v>106</v>
      </c>
      <c r="I320" s="120"/>
    </row>
    <row r="321" spans="2:9" ht="16.5" thickBot="1" x14ac:dyDescent="0.3">
      <c r="B321" s="122"/>
      <c r="C321" s="114"/>
      <c r="D321" s="114"/>
      <c r="E321" s="116"/>
      <c r="F321" s="116"/>
      <c r="G321" s="116"/>
      <c r="H321" s="66" t="s">
        <v>3</v>
      </c>
      <c r="I321" s="67" t="s">
        <v>4</v>
      </c>
    </row>
    <row r="322" spans="2:9" ht="15.75" x14ac:dyDescent="0.25">
      <c r="B322" s="44" t="s">
        <v>107</v>
      </c>
      <c r="C322" s="47"/>
      <c r="D322" s="82" t="s">
        <v>106</v>
      </c>
      <c r="E322" s="47"/>
      <c r="F322" s="72"/>
      <c r="G322" s="73"/>
      <c r="H322" s="72">
        <f>VLOOKUP(D317,'Master Akun'!$A$6:$E$46,4,FALSE)</f>
        <v>100000000</v>
      </c>
      <c r="I322" s="74">
        <f>VLOOKUP(D317,'Master Akun'!$A$6:$E$46,5,FALSE)</f>
        <v>0</v>
      </c>
    </row>
    <row r="323" spans="2:9" ht="15.75" x14ac:dyDescent="0.25">
      <c r="B323" s="45"/>
      <c r="C323" s="50"/>
      <c r="D323" s="83" t="s">
        <v>113</v>
      </c>
      <c r="E323" s="50"/>
      <c r="F323" s="75">
        <f ca="1">SUMIF('Jurnal Umum'!$A$7:$G$34,'Buku Besar'!D317,'Jurnal Umum'!F7)</f>
        <v>28000000</v>
      </c>
      <c r="G323" s="75"/>
      <c r="H323" s="76">
        <f ca="1">IF(H322+F323&gt;I322+G323,H322+F323-I322-G323,0)</f>
        <v>128000000</v>
      </c>
      <c r="I323" s="74"/>
    </row>
    <row r="324" spans="2:9" ht="15.75" x14ac:dyDescent="0.25">
      <c r="B324" s="45"/>
      <c r="C324" s="50"/>
      <c r="D324" s="83"/>
      <c r="E324" s="50"/>
      <c r="F324" s="75"/>
      <c r="G324" s="75"/>
      <c r="H324" s="75"/>
      <c r="I324" s="77"/>
    </row>
    <row r="325" spans="2:9" ht="16.5" thickBot="1" x14ac:dyDescent="0.3">
      <c r="B325" s="78"/>
      <c r="C325" s="61"/>
      <c r="D325" s="84"/>
      <c r="E325" s="61"/>
      <c r="F325" s="79"/>
      <c r="G325" s="79"/>
      <c r="H325" s="79"/>
      <c r="I325" s="80"/>
    </row>
    <row r="326" spans="2:9" ht="15.75" thickBot="1" x14ac:dyDescent="0.3"/>
    <row r="327" spans="2:9" ht="15.75" x14ac:dyDescent="0.25">
      <c r="B327" s="86" t="s">
        <v>103</v>
      </c>
      <c r="C327" s="87"/>
      <c r="D327" s="94" t="s">
        <v>73</v>
      </c>
      <c r="E327" s="87"/>
      <c r="F327" s="87"/>
      <c r="G327" s="87"/>
      <c r="H327" s="87"/>
      <c r="I327" s="89"/>
    </row>
    <row r="328" spans="2:9" ht="15.75" x14ac:dyDescent="0.25">
      <c r="B328" s="90" t="s">
        <v>104</v>
      </c>
      <c r="C328" s="91"/>
      <c r="D328" s="92" t="str">
        <f>VLOOKUP(D327,'Master Akun'!$A$6:$E$46,2,FALSE)</f>
        <v>Biaya Listrik, Telp, dan Air</v>
      </c>
      <c r="E328" s="91"/>
      <c r="F328" s="91"/>
      <c r="G328" s="91"/>
      <c r="H328" s="91"/>
      <c r="I328" s="93"/>
    </row>
    <row r="329" spans="2:9" ht="16.5" thickBot="1" x14ac:dyDescent="0.3">
      <c r="B329" s="90"/>
      <c r="C329" s="91"/>
      <c r="D329" s="92"/>
      <c r="E329" s="91"/>
      <c r="F329" s="91"/>
      <c r="G329" s="91"/>
      <c r="H329" s="91"/>
      <c r="I329" s="93"/>
    </row>
    <row r="330" spans="2:9" ht="15.75" x14ac:dyDescent="0.25">
      <c r="B330" s="121" t="s">
        <v>95</v>
      </c>
      <c r="C330" s="113" t="s">
        <v>105</v>
      </c>
      <c r="D330" s="113" t="s">
        <v>1</v>
      </c>
      <c r="E330" s="115" t="s">
        <v>2</v>
      </c>
      <c r="F330" s="115" t="s">
        <v>3</v>
      </c>
      <c r="G330" s="115" t="s">
        <v>4</v>
      </c>
      <c r="H330" s="117" t="s">
        <v>106</v>
      </c>
      <c r="I330" s="120"/>
    </row>
    <row r="331" spans="2:9" ht="16.5" thickBot="1" x14ac:dyDescent="0.3">
      <c r="B331" s="122"/>
      <c r="C331" s="114"/>
      <c r="D331" s="114"/>
      <c r="E331" s="116"/>
      <c r="F331" s="116"/>
      <c r="G331" s="116"/>
      <c r="H331" s="66" t="s">
        <v>3</v>
      </c>
      <c r="I331" s="67" t="s">
        <v>4</v>
      </c>
    </row>
    <row r="332" spans="2:9" ht="15.75" x14ac:dyDescent="0.25">
      <c r="B332" s="44" t="s">
        <v>107</v>
      </c>
      <c r="C332" s="47"/>
      <c r="D332" s="82" t="s">
        <v>106</v>
      </c>
      <c r="E332" s="47"/>
      <c r="F332" s="72"/>
      <c r="G332" s="73"/>
      <c r="H332" s="72">
        <f>VLOOKUP(D327,'Master Akun'!$A$6:$E$46,4,FALSE)</f>
        <v>12700000</v>
      </c>
      <c r="I332" s="74">
        <f>VLOOKUP(D327,'Master Akun'!$A$6:$E$46,5,FALSE)</f>
        <v>0</v>
      </c>
    </row>
    <row r="333" spans="2:9" ht="15.75" x14ac:dyDescent="0.25">
      <c r="B333" s="45"/>
      <c r="C333" s="50"/>
      <c r="D333" s="83" t="s">
        <v>112</v>
      </c>
      <c r="E333" s="50"/>
      <c r="F333" s="75">
        <f ca="1">SUMIF('Jurnal Umum'!$A$7:$G$34,'Buku Besar'!D327,'Jurnal Umum'!F7)</f>
        <v>5600000</v>
      </c>
      <c r="G333" s="75"/>
      <c r="H333" s="76">
        <f ca="1">IF(H332+F333&gt;I332+G333,H332+F333-I332-G333,0)</f>
        <v>18300000</v>
      </c>
      <c r="I333" s="74"/>
    </row>
    <row r="334" spans="2:9" ht="15.75" x14ac:dyDescent="0.25">
      <c r="B334" s="45"/>
      <c r="C334" s="50"/>
      <c r="D334" s="83"/>
      <c r="E334" s="50"/>
      <c r="F334" s="75"/>
      <c r="G334" s="75"/>
      <c r="H334" s="75"/>
      <c r="I334" s="77"/>
    </row>
    <row r="335" spans="2:9" ht="16.5" thickBot="1" x14ac:dyDescent="0.3">
      <c r="B335" s="78"/>
      <c r="C335" s="61"/>
      <c r="D335" s="84"/>
      <c r="E335" s="61"/>
      <c r="F335" s="79"/>
      <c r="G335" s="79"/>
      <c r="H335" s="79"/>
      <c r="I335" s="80"/>
    </row>
    <row r="336" spans="2:9" ht="15.75" thickBot="1" x14ac:dyDescent="0.3"/>
    <row r="337" spans="2:9" ht="15.75" x14ac:dyDescent="0.25">
      <c r="B337" s="86" t="s">
        <v>103</v>
      </c>
      <c r="C337" s="87"/>
      <c r="D337" s="94" t="s">
        <v>74</v>
      </c>
      <c r="E337" s="87"/>
      <c r="F337" s="87"/>
      <c r="G337" s="87"/>
      <c r="H337" s="87"/>
      <c r="I337" s="89"/>
    </row>
    <row r="338" spans="2:9" ht="15.75" x14ac:dyDescent="0.25">
      <c r="B338" s="90" t="s">
        <v>104</v>
      </c>
      <c r="C338" s="91"/>
      <c r="D338" s="92" t="str">
        <f>VLOOKUP(D337,'Master Akun'!$A$6:$E$46,2,FALSE)</f>
        <v>Biaya Peliharaan dan Perbaikan</v>
      </c>
      <c r="E338" s="91"/>
      <c r="F338" s="91"/>
      <c r="G338" s="91"/>
      <c r="H338" s="91"/>
      <c r="I338" s="93"/>
    </row>
    <row r="339" spans="2:9" ht="16.5" thickBot="1" x14ac:dyDescent="0.3">
      <c r="B339" s="90"/>
      <c r="C339" s="91"/>
      <c r="D339" s="92"/>
      <c r="E339" s="91"/>
      <c r="F339" s="91"/>
      <c r="G339" s="91"/>
      <c r="H339" s="91"/>
      <c r="I339" s="93"/>
    </row>
    <row r="340" spans="2:9" ht="15.75" x14ac:dyDescent="0.25">
      <c r="B340" s="121" t="s">
        <v>95</v>
      </c>
      <c r="C340" s="113" t="s">
        <v>105</v>
      </c>
      <c r="D340" s="113" t="s">
        <v>1</v>
      </c>
      <c r="E340" s="115" t="s">
        <v>2</v>
      </c>
      <c r="F340" s="115" t="s">
        <v>3</v>
      </c>
      <c r="G340" s="115" t="s">
        <v>4</v>
      </c>
      <c r="H340" s="117" t="s">
        <v>106</v>
      </c>
      <c r="I340" s="120"/>
    </row>
    <row r="341" spans="2:9" ht="16.5" thickBot="1" x14ac:dyDescent="0.3">
      <c r="B341" s="122"/>
      <c r="C341" s="114"/>
      <c r="D341" s="114"/>
      <c r="E341" s="116"/>
      <c r="F341" s="116"/>
      <c r="G341" s="116"/>
      <c r="H341" s="66" t="s">
        <v>3</v>
      </c>
      <c r="I341" s="67" t="s">
        <v>4</v>
      </c>
    </row>
    <row r="342" spans="2:9" ht="15.75" x14ac:dyDescent="0.25">
      <c r="B342" s="44" t="s">
        <v>107</v>
      </c>
      <c r="C342" s="47"/>
      <c r="D342" s="82" t="s">
        <v>106</v>
      </c>
      <c r="E342" s="47"/>
      <c r="F342" s="72"/>
      <c r="G342" s="73"/>
      <c r="H342" s="72">
        <f>VLOOKUP(D337,'Master Akun'!$A$6:$E$46,4,FALSE)</f>
        <v>6850000</v>
      </c>
      <c r="I342" s="74">
        <f>VLOOKUP(D337,'Master Akun'!$A$6:$E$46,5,FALSE)</f>
        <v>0</v>
      </c>
    </row>
    <row r="343" spans="2:9" ht="15.75" x14ac:dyDescent="0.25">
      <c r="B343" s="45"/>
      <c r="C343" s="50"/>
      <c r="D343" s="83"/>
      <c r="E343" s="50"/>
      <c r="F343" s="75"/>
      <c r="G343" s="75"/>
      <c r="H343" s="72"/>
      <c r="I343" s="74"/>
    </row>
    <row r="344" spans="2:9" ht="15.75" x14ac:dyDescent="0.25">
      <c r="B344" s="45"/>
      <c r="C344" s="50"/>
      <c r="D344" s="83"/>
      <c r="E344" s="50"/>
      <c r="F344" s="75"/>
      <c r="G344" s="75"/>
      <c r="H344" s="75"/>
      <c r="I344" s="77"/>
    </row>
    <row r="345" spans="2:9" ht="16.5" thickBot="1" x14ac:dyDescent="0.3">
      <c r="B345" s="78"/>
      <c r="C345" s="61"/>
      <c r="D345" s="84"/>
      <c r="E345" s="61"/>
      <c r="F345" s="79"/>
      <c r="G345" s="79"/>
      <c r="H345" s="79"/>
      <c r="I345" s="80"/>
    </row>
    <row r="346" spans="2:9" ht="15.75" thickBot="1" x14ac:dyDescent="0.3"/>
    <row r="347" spans="2:9" ht="15.75" x14ac:dyDescent="0.25">
      <c r="B347" s="86" t="s">
        <v>103</v>
      </c>
      <c r="C347" s="87"/>
      <c r="D347" s="94" t="s">
        <v>75</v>
      </c>
      <c r="E347" s="87"/>
      <c r="F347" s="87"/>
      <c r="G347" s="87"/>
      <c r="H347" s="87"/>
      <c r="I347" s="89"/>
    </row>
    <row r="348" spans="2:9" ht="15.75" x14ac:dyDescent="0.25">
      <c r="B348" s="90" t="s">
        <v>104</v>
      </c>
      <c r="C348" s="91"/>
      <c r="D348" s="92" t="str">
        <f>VLOOKUP(D347,'Master Akun'!$A$6:$E$46,2,FALSE)</f>
        <v>Biaya Entertain</v>
      </c>
      <c r="E348" s="91"/>
      <c r="F348" s="91"/>
      <c r="G348" s="91"/>
      <c r="H348" s="91"/>
      <c r="I348" s="93"/>
    </row>
    <row r="349" spans="2:9" ht="16.5" thickBot="1" x14ac:dyDescent="0.3">
      <c r="B349" s="90"/>
      <c r="C349" s="91"/>
      <c r="D349" s="92"/>
      <c r="E349" s="91"/>
      <c r="F349" s="91"/>
      <c r="G349" s="91"/>
      <c r="H349" s="91"/>
      <c r="I349" s="93"/>
    </row>
    <row r="350" spans="2:9" ht="15.75" x14ac:dyDescent="0.25">
      <c r="B350" s="121" t="s">
        <v>95</v>
      </c>
      <c r="C350" s="113" t="s">
        <v>105</v>
      </c>
      <c r="D350" s="113" t="s">
        <v>1</v>
      </c>
      <c r="E350" s="115" t="s">
        <v>2</v>
      </c>
      <c r="F350" s="115" t="s">
        <v>3</v>
      </c>
      <c r="G350" s="115" t="s">
        <v>4</v>
      </c>
      <c r="H350" s="117" t="s">
        <v>106</v>
      </c>
      <c r="I350" s="120"/>
    </row>
    <row r="351" spans="2:9" ht="16.5" thickBot="1" x14ac:dyDescent="0.3">
      <c r="B351" s="122"/>
      <c r="C351" s="114"/>
      <c r="D351" s="114"/>
      <c r="E351" s="116"/>
      <c r="F351" s="116"/>
      <c r="G351" s="116"/>
      <c r="H351" s="66" t="s">
        <v>3</v>
      </c>
      <c r="I351" s="67" t="s">
        <v>4</v>
      </c>
    </row>
    <row r="352" spans="2:9" ht="15.75" x14ac:dyDescent="0.25">
      <c r="B352" s="44" t="s">
        <v>107</v>
      </c>
      <c r="C352" s="47"/>
      <c r="D352" s="82" t="s">
        <v>106</v>
      </c>
      <c r="E352" s="47"/>
      <c r="F352" s="72"/>
      <c r="G352" s="73"/>
      <c r="H352" s="72">
        <f>VLOOKUP(D347,'Master Akun'!$A$6:$E$46,4,FALSE)</f>
        <v>1600000</v>
      </c>
      <c r="I352" s="74">
        <f>VLOOKUP(D347,'Master Akun'!$A$6:$E$46,5,FALSE)</f>
        <v>0</v>
      </c>
    </row>
    <row r="353" spans="2:9" ht="15.75" x14ac:dyDescent="0.25">
      <c r="B353" s="45"/>
      <c r="C353" s="50"/>
      <c r="D353" s="83" t="s">
        <v>114</v>
      </c>
      <c r="E353" s="50"/>
      <c r="F353" s="75">
        <f ca="1">SUMIF('Jurnal Umum'!$A$7:$G$34,'Buku Besar'!D347,'Jurnal Umum'!F7)</f>
        <v>475000</v>
      </c>
      <c r="G353" s="75"/>
      <c r="H353" s="76">
        <f ca="1">IF(H352+F353&gt;I352+G353,H352+F353-I352-G353,0)</f>
        <v>2075000</v>
      </c>
      <c r="I353" s="74"/>
    </row>
    <row r="354" spans="2:9" ht="15.75" x14ac:dyDescent="0.25">
      <c r="B354" s="45"/>
      <c r="C354" s="50"/>
      <c r="D354" s="83"/>
      <c r="E354" s="50"/>
      <c r="F354" s="75"/>
      <c r="G354" s="75"/>
      <c r="H354" s="75"/>
      <c r="I354" s="77"/>
    </row>
    <row r="355" spans="2:9" ht="16.5" thickBot="1" x14ac:dyDescent="0.3">
      <c r="B355" s="78"/>
      <c r="C355" s="61"/>
      <c r="D355" s="84"/>
      <c r="E355" s="61"/>
      <c r="F355" s="79"/>
      <c r="G355" s="79"/>
      <c r="H355" s="79"/>
      <c r="I355" s="80"/>
    </row>
    <row r="356" spans="2:9" ht="15.75" thickBot="1" x14ac:dyDescent="0.3"/>
    <row r="357" spans="2:9" ht="15.75" x14ac:dyDescent="0.25">
      <c r="B357" s="86" t="s">
        <v>103</v>
      </c>
      <c r="C357" s="87"/>
      <c r="D357" s="88" t="s">
        <v>66</v>
      </c>
      <c r="E357" s="87"/>
      <c r="F357" s="87"/>
      <c r="G357" s="87"/>
      <c r="H357" s="87"/>
      <c r="I357" s="89"/>
    </row>
    <row r="358" spans="2:9" ht="15.75" x14ac:dyDescent="0.25">
      <c r="B358" s="90" t="s">
        <v>104</v>
      </c>
      <c r="C358" s="91"/>
      <c r="D358" s="92" t="str">
        <f>VLOOKUP(D357,'Master Akun'!$A$6:$E$46,2,FALSE)</f>
        <v>Pendapatan Jasa Giro</v>
      </c>
      <c r="E358" s="91"/>
      <c r="F358" s="91"/>
      <c r="G358" s="91"/>
      <c r="H358" s="91"/>
      <c r="I358" s="93"/>
    </row>
    <row r="359" spans="2:9" ht="16.5" thickBot="1" x14ac:dyDescent="0.3">
      <c r="B359" s="90"/>
      <c r="C359" s="91"/>
      <c r="D359" s="92"/>
      <c r="E359" s="91"/>
      <c r="F359" s="91"/>
      <c r="G359" s="91"/>
      <c r="H359" s="91"/>
      <c r="I359" s="93"/>
    </row>
    <row r="360" spans="2:9" ht="15.75" x14ac:dyDescent="0.25">
      <c r="B360" s="121" t="s">
        <v>95</v>
      </c>
      <c r="C360" s="113" t="s">
        <v>105</v>
      </c>
      <c r="D360" s="113" t="s">
        <v>1</v>
      </c>
      <c r="E360" s="115" t="s">
        <v>2</v>
      </c>
      <c r="F360" s="115" t="s">
        <v>3</v>
      </c>
      <c r="G360" s="115" t="s">
        <v>4</v>
      </c>
      <c r="H360" s="117" t="s">
        <v>106</v>
      </c>
      <c r="I360" s="120"/>
    </row>
    <row r="361" spans="2:9" ht="16.5" thickBot="1" x14ac:dyDescent="0.3">
      <c r="B361" s="122"/>
      <c r="C361" s="114"/>
      <c r="D361" s="114"/>
      <c r="E361" s="116"/>
      <c r="F361" s="116"/>
      <c r="G361" s="116"/>
      <c r="H361" s="66" t="s">
        <v>3</v>
      </c>
      <c r="I361" s="67" t="s">
        <v>4</v>
      </c>
    </row>
    <row r="362" spans="2:9" ht="15.75" x14ac:dyDescent="0.25">
      <c r="B362" s="44" t="s">
        <v>107</v>
      </c>
      <c r="C362" s="47"/>
      <c r="D362" s="82" t="s">
        <v>106</v>
      </c>
      <c r="E362" s="47"/>
      <c r="F362" s="72"/>
      <c r="G362" s="73"/>
      <c r="H362" s="72">
        <f>VLOOKUP(D357,'Master Akun'!$A$6:$E$46,4,FALSE)</f>
        <v>0</v>
      </c>
      <c r="I362" s="74">
        <f>VLOOKUP(D357,'Master Akun'!$A$6:$E$46,5,FALSE)</f>
        <v>3500000</v>
      </c>
    </row>
    <row r="363" spans="2:9" ht="15.75" x14ac:dyDescent="0.25">
      <c r="B363" s="45"/>
      <c r="C363" s="50"/>
      <c r="D363" s="83"/>
      <c r="E363" s="50"/>
      <c r="F363" s="75"/>
      <c r="G363" s="75"/>
      <c r="H363" s="72"/>
      <c r="I363" s="74"/>
    </row>
    <row r="364" spans="2:9" ht="15.75" x14ac:dyDescent="0.25">
      <c r="B364" s="45"/>
      <c r="C364" s="50"/>
      <c r="D364" s="83"/>
      <c r="E364" s="50"/>
      <c r="F364" s="75"/>
      <c r="G364" s="75"/>
      <c r="H364" s="75"/>
      <c r="I364" s="77"/>
    </row>
    <row r="365" spans="2:9" ht="16.5" thickBot="1" x14ac:dyDescent="0.3">
      <c r="B365" s="78"/>
      <c r="C365" s="61"/>
      <c r="D365" s="84"/>
      <c r="E365" s="61"/>
      <c r="F365" s="79"/>
      <c r="G365" s="79"/>
      <c r="H365" s="79"/>
      <c r="I365" s="80"/>
    </row>
    <row r="366" spans="2:9" ht="15.75" thickBot="1" x14ac:dyDescent="0.3"/>
    <row r="367" spans="2:9" ht="15.75" x14ac:dyDescent="0.25">
      <c r="B367" s="86" t="s">
        <v>103</v>
      </c>
      <c r="C367" s="87"/>
      <c r="D367" s="94" t="s">
        <v>76</v>
      </c>
      <c r="E367" s="87"/>
      <c r="F367" s="87"/>
      <c r="G367" s="87"/>
      <c r="H367" s="87"/>
      <c r="I367" s="89"/>
    </row>
    <row r="368" spans="2:9" ht="15.75" x14ac:dyDescent="0.25">
      <c r="B368" s="90" t="s">
        <v>104</v>
      </c>
      <c r="C368" s="91"/>
      <c r="D368" s="92" t="str">
        <f>VLOOKUP(D367,'Master Akun'!$A$6:$E$46,2,FALSE)</f>
        <v>Pendapatan Deviden</v>
      </c>
      <c r="E368" s="91"/>
      <c r="F368" s="91"/>
      <c r="G368" s="91"/>
      <c r="H368" s="91"/>
      <c r="I368" s="93"/>
    </row>
    <row r="369" spans="2:9" ht="16.5" thickBot="1" x14ac:dyDescent="0.3">
      <c r="B369" s="90"/>
      <c r="C369" s="91"/>
      <c r="D369" s="92"/>
      <c r="E369" s="91"/>
      <c r="F369" s="91"/>
      <c r="G369" s="91"/>
      <c r="H369" s="91"/>
      <c r="I369" s="93"/>
    </row>
    <row r="370" spans="2:9" ht="15.75" x14ac:dyDescent="0.25">
      <c r="B370" s="121" t="s">
        <v>95</v>
      </c>
      <c r="C370" s="113" t="s">
        <v>105</v>
      </c>
      <c r="D370" s="113" t="s">
        <v>1</v>
      </c>
      <c r="E370" s="115" t="s">
        <v>2</v>
      </c>
      <c r="F370" s="115" t="s">
        <v>3</v>
      </c>
      <c r="G370" s="115" t="s">
        <v>4</v>
      </c>
      <c r="H370" s="117" t="s">
        <v>106</v>
      </c>
      <c r="I370" s="120"/>
    </row>
    <row r="371" spans="2:9" ht="16.5" thickBot="1" x14ac:dyDescent="0.3">
      <c r="B371" s="122"/>
      <c r="C371" s="114"/>
      <c r="D371" s="114"/>
      <c r="E371" s="116"/>
      <c r="F371" s="116"/>
      <c r="G371" s="116"/>
      <c r="H371" s="66" t="s">
        <v>3</v>
      </c>
      <c r="I371" s="67" t="s">
        <v>4</v>
      </c>
    </row>
    <row r="372" spans="2:9" ht="15.75" x14ac:dyDescent="0.25">
      <c r="B372" s="44" t="s">
        <v>107</v>
      </c>
      <c r="C372" s="47"/>
      <c r="D372" s="82" t="s">
        <v>106</v>
      </c>
      <c r="E372" s="47"/>
      <c r="F372" s="72"/>
      <c r="G372" s="73"/>
      <c r="H372" s="72">
        <f>VLOOKUP(D367,'Master Akun'!$A$6:$E$46,4,FALSE)</f>
        <v>0</v>
      </c>
      <c r="I372" s="74">
        <f>VLOOKUP(D367,'Master Akun'!$A$6:$E$46,5,FALSE)</f>
        <v>12045000</v>
      </c>
    </row>
    <row r="373" spans="2:9" ht="15.75" x14ac:dyDescent="0.25">
      <c r="B373" s="45"/>
      <c r="C373" s="50"/>
      <c r="D373" s="83"/>
      <c r="E373" s="50"/>
      <c r="F373" s="75"/>
      <c r="G373" s="75"/>
      <c r="H373" s="72"/>
      <c r="I373" s="74"/>
    </row>
    <row r="374" spans="2:9" ht="15.75" x14ac:dyDescent="0.25">
      <c r="B374" s="45"/>
      <c r="C374" s="50"/>
      <c r="D374" s="83"/>
      <c r="E374" s="50"/>
      <c r="F374" s="75"/>
      <c r="G374" s="75"/>
      <c r="H374" s="75"/>
      <c r="I374" s="77"/>
    </row>
    <row r="375" spans="2:9" ht="16.5" thickBot="1" x14ac:dyDescent="0.3">
      <c r="B375" s="78"/>
      <c r="C375" s="61"/>
      <c r="D375" s="84"/>
      <c r="E375" s="61"/>
      <c r="F375" s="79"/>
      <c r="G375" s="79"/>
      <c r="H375" s="79"/>
      <c r="I375" s="80"/>
    </row>
    <row r="376" spans="2:9" ht="15.75" thickBot="1" x14ac:dyDescent="0.3"/>
    <row r="377" spans="2:9" ht="15.75" x14ac:dyDescent="0.25">
      <c r="B377" s="86" t="s">
        <v>103</v>
      </c>
      <c r="C377" s="87"/>
      <c r="D377" s="88" t="s">
        <v>69</v>
      </c>
      <c r="E377" s="87"/>
      <c r="F377" s="87"/>
      <c r="G377" s="87"/>
      <c r="H377" s="87"/>
      <c r="I377" s="89"/>
    </row>
    <row r="378" spans="2:9" ht="15.75" x14ac:dyDescent="0.25">
      <c r="B378" s="90" t="s">
        <v>104</v>
      </c>
      <c r="C378" s="91"/>
      <c r="D378" s="92" t="str">
        <f>VLOOKUP(D377,'Master Akun'!$A$6:$E$46,2,FALSE)</f>
        <v>Biaya Administrasi Bank</v>
      </c>
      <c r="E378" s="91"/>
      <c r="F378" s="91"/>
      <c r="G378" s="91"/>
      <c r="H378" s="91"/>
      <c r="I378" s="93"/>
    </row>
    <row r="379" spans="2:9" ht="16.5" thickBot="1" x14ac:dyDescent="0.3">
      <c r="B379" s="90"/>
      <c r="C379" s="91"/>
      <c r="D379" s="92"/>
      <c r="E379" s="91"/>
      <c r="F379" s="91"/>
      <c r="G379" s="91"/>
      <c r="H379" s="91"/>
      <c r="I379" s="93"/>
    </row>
    <row r="380" spans="2:9" ht="15.75" x14ac:dyDescent="0.25">
      <c r="B380" s="121" t="s">
        <v>95</v>
      </c>
      <c r="C380" s="113" t="s">
        <v>105</v>
      </c>
      <c r="D380" s="113" t="s">
        <v>1</v>
      </c>
      <c r="E380" s="115" t="s">
        <v>2</v>
      </c>
      <c r="F380" s="115" t="s">
        <v>3</v>
      </c>
      <c r="G380" s="115" t="s">
        <v>4</v>
      </c>
      <c r="H380" s="117" t="s">
        <v>106</v>
      </c>
      <c r="I380" s="120"/>
    </row>
    <row r="381" spans="2:9" ht="16.5" thickBot="1" x14ac:dyDescent="0.3">
      <c r="B381" s="122"/>
      <c r="C381" s="114"/>
      <c r="D381" s="114"/>
      <c r="E381" s="116"/>
      <c r="F381" s="116"/>
      <c r="G381" s="116"/>
      <c r="H381" s="66" t="s">
        <v>3</v>
      </c>
      <c r="I381" s="67" t="s">
        <v>4</v>
      </c>
    </row>
    <row r="382" spans="2:9" ht="15.75" x14ac:dyDescent="0.25">
      <c r="B382" s="44" t="s">
        <v>107</v>
      </c>
      <c r="C382" s="47"/>
      <c r="D382" s="82" t="s">
        <v>106</v>
      </c>
      <c r="E382" s="47"/>
      <c r="F382" s="72"/>
      <c r="G382" s="73"/>
      <c r="H382" s="72">
        <f>VLOOKUP(D377,'Master Akun'!$A$6:$E$46,4,FALSE)</f>
        <v>55000</v>
      </c>
      <c r="I382" s="74">
        <f>VLOOKUP(D377,'Master Akun'!$A$6:$E$46,5,FALSE)</f>
        <v>0</v>
      </c>
    </row>
    <row r="383" spans="2:9" ht="15.75" x14ac:dyDescent="0.25">
      <c r="B383" s="45"/>
      <c r="C383" s="50"/>
      <c r="D383" s="83"/>
      <c r="E383" s="50"/>
      <c r="F383" s="75"/>
      <c r="G383" s="75"/>
      <c r="H383" s="72"/>
      <c r="I383" s="74"/>
    </row>
    <row r="384" spans="2:9" ht="15.75" x14ac:dyDescent="0.25">
      <c r="B384" s="45"/>
      <c r="C384" s="50"/>
      <c r="D384" s="83"/>
      <c r="E384" s="50"/>
      <c r="F384" s="75"/>
      <c r="G384" s="75"/>
      <c r="H384" s="75"/>
      <c r="I384" s="77"/>
    </row>
    <row r="385" spans="2:9" ht="16.5" thickBot="1" x14ac:dyDescent="0.3">
      <c r="B385" s="78"/>
      <c r="C385" s="61"/>
      <c r="D385" s="84"/>
      <c r="E385" s="61"/>
      <c r="F385" s="79"/>
      <c r="G385" s="79"/>
      <c r="H385" s="79"/>
      <c r="I385" s="80"/>
    </row>
    <row r="386" spans="2:9" ht="15.75" thickBot="1" x14ac:dyDescent="0.3"/>
    <row r="387" spans="2:9" ht="15.75" x14ac:dyDescent="0.25">
      <c r="B387" s="86" t="s">
        <v>103</v>
      </c>
      <c r="C387" s="87"/>
      <c r="D387" s="94" t="s">
        <v>77</v>
      </c>
      <c r="E387" s="87"/>
      <c r="F387" s="87"/>
      <c r="G387" s="87"/>
      <c r="H387" s="87"/>
      <c r="I387" s="89"/>
    </row>
    <row r="388" spans="2:9" ht="15.75" x14ac:dyDescent="0.25">
      <c r="B388" s="90" t="s">
        <v>104</v>
      </c>
      <c r="C388" s="91"/>
      <c r="D388" s="92" t="str">
        <f>VLOOKUP(D387,'Master Akun'!$A$6:$E$46,2,FALSE)</f>
        <v>Biaya Bunga Bank</v>
      </c>
      <c r="E388" s="91"/>
      <c r="F388" s="91"/>
      <c r="G388" s="91"/>
      <c r="H388" s="91"/>
      <c r="I388" s="93"/>
    </row>
    <row r="389" spans="2:9" ht="16.5" thickBot="1" x14ac:dyDescent="0.3">
      <c r="B389" s="90"/>
      <c r="C389" s="91"/>
      <c r="D389" s="92"/>
      <c r="E389" s="91"/>
      <c r="F389" s="91"/>
      <c r="G389" s="91"/>
      <c r="H389" s="91"/>
      <c r="I389" s="93"/>
    </row>
    <row r="390" spans="2:9" ht="15.75" x14ac:dyDescent="0.25">
      <c r="B390" s="121" t="s">
        <v>95</v>
      </c>
      <c r="C390" s="113" t="s">
        <v>105</v>
      </c>
      <c r="D390" s="113" t="s">
        <v>1</v>
      </c>
      <c r="E390" s="115" t="s">
        <v>2</v>
      </c>
      <c r="F390" s="115" t="s">
        <v>3</v>
      </c>
      <c r="G390" s="115" t="s">
        <v>4</v>
      </c>
      <c r="H390" s="117" t="s">
        <v>106</v>
      </c>
      <c r="I390" s="120"/>
    </row>
    <row r="391" spans="2:9" ht="16.5" thickBot="1" x14ac:dyDescent="0.3">
      <c r="B391" s="122"/>
      <c r="C391" s="114"/>
      <c r="D391" s="114"/>
      <c r="E391" s="116"/>
      <c r="F391" s="116"/>
      <c r="G391" s="116"/>
      <c r="H391" s="66" t="s">
        <v>3</v>
      </c>
      <c r="I391" s="67" t="s">
        <v>4</v>
      </c>
    </row>
    <row r="392" spans="2:9" ht="15.75" x14ac:dyDescent="0.25">
      <c r="B392" s="44" t="s">
        <v>107</v>
      </c>
      <c r="C392" s="47"/>
      <c r="D392" s="82" t="s">
        <v>106</v>
      </c>
      <c r="E392" s="47"/>
      <c r="F392" s="72"/>
      <c r="G392" s="73"/>
      <c r="H392" s="72">
        <f>VLOOKUP(D387,'Master Akun'!$A$6:$E$46,4,FALSE)</f>
        <v>65429198</v>
      </c>
      <c r="I392" s="74">
        <f>VLOOKUP(D387,'Master Akun'!$A$6:$E$46,5,FALSE)</f>
        <v>0</v>
      </c>
    </row>
    <row r="393" spans="2:9" ht="15.75" x14ac:dyDescent="0.25">
      <c r="B393" s="45"/>
      <c r="C393" s="50"/>
      <c r="D393" s="83"/>
      <c r="E393" s="50"/>
      <c r="F393" s="75"/>
      <c r="G393" s="75"/>
      <c r="H393" s="72"/>
      <c r="I393" s="74"/>
    </row>
    <row r="394" spans="2:9" ht="15.75" x14ac:dyDescent="0.25">
      <c r="B394" s="45"/>
      <c r="C394" s="50"/>
      <c r="D394" s="83"/>
      <c r="E394" s="50"/>
      <c r="F394" s="75"/>
      <c r="G394" s="75"/>
      <c r="H394" s="75"/>
      <c r="I394" s="77"/>
    </row>
    <row r="395" spans="2:9" ht="16.5" thickBot="1" x14ac:dyDescent="0.3">
      <c r="B395" s="78"/>
      <c r="C395" s="61"/>
      <c r="D395" s="84"/>
      <c r="E395" s="61"/>
      <c r="F395" s="79"/>
      <c r="G395" s="79"/>
      <c r="H395" s="79"/>
      <c r="I395" s="80"/>
    </row>
    <row r="396" spans="2:9" ht="15.75" thickBot="1" x14ac:dyDescent="0.3"/>
    <row r="397" spans="2:9" ht="15.75" x14ac:dyDescent="0.25">
      <c r="B397" s="86" t="s">
        <v>103</v>
      </c>
      <c r="C397" s="87"/>
      <c r="D397" s="94" t="s">
        <v>115</v>
      </c>
      <c r="E397" s="87"/>
      <c r="F397" s="87"/>
      <c r="G397" s="87"/>
      <c r="H397" s="87"/>
      <c r="I397" s="89"/>
    </row>
    <row r="398" spans="2:9" ht="15.75" x14ac:dyDescent="0.25">
      <c r="B398" s="90" t="s">
        <v>104</v>
      </c>
      <c r="C398" s="91"/>
      <c r="D398" s="92" t="str">
        <f>VLOOKUP(D397,'Master Akun'!$A$6:$E$46,2,FALSE)</f>
        <v>Uang Muka Pembelian</v>
      </c>
      <c r="E398" s="91"/>
      <c r="F398" s="91"/>
      <c r="G398" s="91"/>
      <c r="H398" s="91"/>
      <c r="I398" s="93"/>
    </row>
    <row r="399" spans="2:9" ht="16.5" thickBot="1" x14ac:dyDescent="0.3">
      <c r="B399" s="90"/>
      <c r="C399" s="91"/>
      <c r="D399" s="92"/>
      <c r="E399" s="91"/>
      <c r="F399" s="91"/>
      <c r="G399" s="91"/>
      <c r="H399" s="91"/>
      <c r="I399" s="93"/>
    </row>
    <row r="400" spans="2:9" ht="15.75" x14ac:dyDescent="0.25">
      <c r="B400" s="121" t="s">
        <v>95</v>
      </c>
      <c r="C400" s="113" t="s">
        <v>105</v>
      </c>
      <c r="D400" s="113" t="s">
        <v>1</v>
      </c>
      <c r="E400" s="115" t="s">
        <v>2</v>
      </c>
      <c r="F400" s="115" t="s">
        <v>3</v>
      </c>
      <c r="G400" s="115" t="s">
        <v>4</v>
      </c>
      <c r="H400" s="117" t="s">
        <v>106</v>
      </c>
      <c r="I400" s="120"/>
    </row>
    <row r="401" spans="2:9" ht="16.5" thickBot="1" x14ac:dyDescent="0.3">
      <c r="B401" s="122"/>
      <c r="C401" s="114"/>
      <c r="D401" s="114"/>
      <c r="E401" s="116"/>
      <c r="F401" s="116"/>
      <c r="G401" s="116"/>
      <c r="H401" s="66" t="s">
        <v>3</v>
      </c>
      <c r="I401" s="67" t="s">
        <v>4</v>
      </c>
    </row>
    <row r="402" spans="2:9" ht="15.75" x14ac:dyDescent="0.25">
      <c r="B402" s="44" t="s">
        <v>107</v>
      </c>
      <c r="C402" s="47"/>
      <c r="D402" s="82" t="s">
        <v>106</v>
      </c>
      <c r="E402" s="47"/>
      <c r="F402" s="72"/>
      <c r="G402" s="73"/>
      <c r="H402" s="72">
        <f>VLOOKUP(D397,'Master Akun'!$A$6:$E$46,4,FALSE)</f>
        <v>0</v>
      </c>
      <c r="I402" s="74">
        <f>VLOOKUP(D397,'Master Akun'!$A$6:$E$46,5,FALSE)</f>
        <v>0</v>
      </c>
    </row>
    <row r="403" spans="2:9" ht="15.75" x14ac:dyDescent="0.25">
      <c r="B403" s="45"/>
      <c r="C403" s="50"/>
      <c r="D403" s="83" t="s">
        <v>117</v>
      </c>
      <c r="E403" s="50"/>
      <c r="F403" s="75">
        <f ca="1">SUMIF('Jurnal Umum'!$A$7:$G$34,'Buku Besar'!D397,'Jurnal Umum'!$F$7:$F$34)</f>
        <v>100000000</v>
      </c>
      <c r="G403" s="75"/>
      <c r="H403" s="76">
        <f ca="1">IF(H402+F403&gt;I402+G403,H402+F403-I402-G403,0)</f>
        <v>100000000</v>
      </c>
      <c r="I403" s="74"/>
    </row>
    <row r="404" spans="2:9" ht="15.75" x14ac:dyDescent="0.25">
      <c r="B404" s="45"/>
      <c r="C404" s="50"/>
      <c r="D404" s="83"/>
      <c r="E404" s="50"/>
      <c r="F404" s="75"/>
      <c r="G404" s="75"/>
      <c r="H404" s="75"/>
      <c r="I404" s="77"/>
    </row>
    <row r="405" spans="2:9" ht="16.5" thickBot="1" x14ac:dyDescent="0.3">
      <c r="B405" s="78"/>
      <c r="C405" s="61"/>
      <c r="D405" s="84"/>
      <c r="E405" s="61"/>
      <c r="F405" s="79"/>
      <c r="G405" s="79"/>
      <c r="H405" s="79"/>
      <c r="I405" s="80"/>
    </row>
  </sheetData>
  <mergeCells count="280">
    <mergeCell ref="H8:I8"/>
    <mergeCell ref="B8:B9"/>
    <mergeCell ref="C8:C9"/>
    <mergeCell ref="D8:D9"/>
    <mergeCell ref="E8:E9"/>
    <mergeCell ref="F8:F9"/>
    <mergeCell ref="G8:G9"/>
    <mergeCell ref="B400:B401"/>
    <mergeCell ref="C400:C401"/>
    <mergeCell ref="D400:D401"/>
    <mergeCell ref="E400:E401"/>
    <mergeCell ref="F400:F401"/>
    <mergeCell ref="G400:G401"/>
    <mergeCell ref="H400:I400"/>
    <mergeCell ref="H18:I18"/>
    <mergeCell ref="B30:B31"/>
    <mergeCell ref="C30:C31"/>
    <mergeCell ref="D30:D31"/>
    <mergeCell ref="E30:E31"/>
    <mergeCell ref="F30:F31"/>
    <mergeCell ref="G30:G31"/>
    <mergeCell ref="H30:I30"/>
    <mergeCell ref="B18:B19"/>
    <mergeCell ref="C18:C19"/>
    <mergeCell ref="D18:D19"/>
    <mergeCell ref="E18:E19"/>
    <mergeCell ref="F18:F19"/>
    <mergeCell ref="G18:G19"/>
    <mergeCell ref="H40:I40"/>
    <mergeCell ref="B50:B51"/>
    <mergeCell ref="C50:C51"/>
    <mergeCell ref="D50:D51"/>
    <mergeCell ref="E50:E51"/>
    <mergeCell ref="F50:F51"/>
    <mergeCell ref="G50:G51"/>
    <mergeCell ref="H50:I50"/>
    <mergeCell ref="B40:B41"/>
    <mergeCell ref="C40:C41"/>
    <mergeCell ref="D40:D41"/>
    <mergeCell ref="E40:E41"/>
    <mergeCell ref="F40:F41"/>
    <mergeCell ref="G40:G41"/>
    <mergeCell ref="H60:I60"/>
    <mergeCell ref="B70:B71"/>
    <mergeCell ref="C70:C71"/>
    <mergeCell ref="D70:D71"/>
    <mergeCell ref="E70:E71"/>
    <mergeCell ref="F70:F71"/>
    <mergeCell ref="G70:G71"/>
    <mergeCell ref="H70:I70"/>
    <mergeCell ref="B60:B61"/>
    <mergeCell ref="C60:C61"/>
    <mergeCell ref="D60:D61"/>
    <mergeCell ref="E60:E61"/>
    <mergeCell ref="F60:F61"/>
    <mergeCell ref="G60:G61"/>
    <mergeCell ref="H80:I80"/>
    <mergeCell ref="B90:B91"/>
    <mergeCell ref="C90:C91"/>
    <mergeCell ref="D90:D91"/>
    <mergeCell ref="E90:E91"/>
    <mergeCell ref="F90:F91"/>
    <mergeCell ref="G90:G91"/>
    <mergeCell ref="H90:I90"/>
    <mergeCell ref="B80:B81"/>
    <mergeCell ref="C80:C81"/>
    <mergeCell ref="D80:D81"/>
    <mergeCell ref="E80:E81"/>
    <mergeCell ref="F80:F81"/>
    <mergeCell ref="G80:G81"/>
    <mergeCell ref="H100:I100"/>
    <mergeCell ref="B110:B111"/>
    <mergeCell ref="C110:C111"/>
    <mergeCell ref="D110:D111"/>
    <mergeCell ref="E110:E111"/>
    <mergeCell ref="F110:F111"/>
    <mergeCell ref="G110:G111"/>
    <mergeCell ref="H110:I110"/>
    <mergeCell ref="B100:B101"/>
    <mergeCell ref="C100:C101"/>
    <mergeCell ref="D100:D101"/>
    <mergeCell ref="E100:E101"/>
    <mergeCell ref="F100:F101"/>
    <mergeCell ref="G100:G101"/>
    <mergeCell ref="H120:I120"/>
    <mergeCell ref="B130:B131"/>
    <mergeCell ref="C130:C131"/>
    <mergeCell ref="D130:D131"/>
    <mergeCell ref="E130:E131"/>
    <mergeCell ref="F130:F131"/>
    <mergeCell ref="G130:G131"/>
    <mergeCell ref="H130:I130"/>
    <mergeCell ref="B120:B121"/>
    <mergeCell ref="C120:C121"/>
    <mergeCell ref="D120:D121"/>
    <mergeCell ref="E120:E121"/>
    <mergeCell ref="F120:F121"/>
    <mergeCell ref="G120:G121"/>
    <mergeCell ref="H140:I140"/>
    <mergeCell ref="B150:B151"/>
    <mergeCell ref="C150:C151"/>
    <mergeCell ref="D150:D151"/>
    <mergeCell ref="E150:E151"/>
    <mergeCell ref="F150:F151"/>
    <mergeCell ref="G150:G151"/>
    <mergeCell ref="H150:I150"/>
    <mergeCell ref="B140:B141"/>
    <mergeCell ref="C140:C141"/>
    <mergeCell ref="D140:D141"/>
    <mergeCell ref="E140:E141"/>
    <mergeCell ref="F140:F141"/>
    <mergeCell ref="G140:G141"/>
    <mergeCell ref="H160:I160"/>
    <mergeCell ref="B170:B171"/>
    <mergeCell ref="C170:C171"/>
    <mergeCell ref="D170:D171"/>
    <mergeCell ref="E170:E171"/>
    <mergeCell ref="F170:F171"/>
    <mergeCell ref="G170:G171"/>
    <mergeCell ref="H170:I170"/>
    <mergeCell ref="B160:B161"/>
    <mergeCell ref="C160:C161"/>
    <mergeCell ref="D160:D161"/>
    <mergeCell ref="E160:E161"/>
    <mergeCell ref="F160:F161"/>
    <mergeCell ref="G160:G161"/>
    <mergeCell ref="H180:I180"/>
    <mergeCell ref="B190:B191"/>
    <mergeCell ref="C190:C191"/>
    <mergeCell ref="D190:D191"/>
    <mergeCell ref="E190:E191"/>
    <mergeCell ref="F190:F191"/>
    <mergeCell ref="G190:G191"/>
    <mergeCell ref="H190:I190"/>
    <mergeCell ref="B180:B181"/>
    <mergeCell ref="C180:C181"/>
    <mergeCell ref="D180:D181"/>
    <mergeCell ref="E180:E181"/>
    <mergeCell ref="F180:F181"/>
    <mergeCell ref="G180:G181"/>
    <mergeCell ref="H200:I200"/>
    <mergeCell ref="B210:B211"/>
    <mergeCell ref="C210:C211"/>
    <mergeCell ref="D210:D211"/>
    <mergeCell ref="E210:E211"/>
    <mergeCell ref="F210:F211"/>
    <mergeCell ref="G210:G211"/>
    <mergeCell ref="H210:I210"/>
    <mergeCell ref="B200:B201"/>
    <mergeCell ref="C200:C201"/>
    <mergeCell ref="D200:D201"/>
    <mergeCell ref="E200:E201"/>
    <mergeCell ref="F200:F201"/>
    <mergeCell ref="G200:G201"/>
    <mergeCell ref="H220:I220"/>
    <mergeCell ref="B230:B231"/>
    <mergeCell ref="C230:C231"/>
    <mergeCell ref="D230:D231"/>
    <mergeCell ref="E230:E231"/>
    <mergeCell ref="F230:F231"/>
    <mergeCell ref="G230:G231"/>
    <mergeCell ref="H230:I230"/>
    <mergeCell ref="B220:B221"/>
    <mergeCell ref="C220:C221"/>
    <mergeCell ref="D220:D221"/>
    <mergeCell ref="E220:E221"/>
    <mergeCell ref="F220:F221"/>
    <mergeCell ref="G220:G221"/>
    <mergeCell ref="H240:I240"/>
    <mergeCell ref="B250:B251"/>
    <mergeCell ref="C250:C251"/>
    <mergeCell ref="D250:D251"/>
    <mergeCell ref="E250:E251"/>
    <mergeCell ref="F250:F251"/>
    <mergeCell ref="G250:G251"/>
    <mergeCell ref="H250:I250"/>
    <mergeCell ref="B240:B241"/>
    <mergeCell ref="C240:C241"/>
    <mergeCell ref="D240:D241"/>
    <mergeCell ref="E240:E241"/>
    <mergeCell ref="F240:F241"/>
    <mergeCell ref="G240:G241"/>
    <mergeCell ref="H260:I260"/>
    <mergeCell ref="B270:B271"/>
    <mergeCell ref="C270:C271"/>
    <mergeCell ref="D270:D271"/>
    <mergeCell ref="E270:E271"/>
    <mergeCell ref="F270:F271"/>
    <mergeCell ref="G270:G271"/>
    <mergeCell ref="H270:I270"/>
    <mergeCell ref="B260:B261"/>
    <mergeCell ref="C260:C261"/>
    <mergeCell ref="D260:D261"/>
    <mergeCell ref="E260:E261"/>
    <mergeCell ref="F260:F261"/>
    <mergeCell ref="G260:G261"/>
    <mergeCell ref="H280:I280"/>
    <mergeCell ref="B290:B291"/>
    <mergeCell ref="C290:C291"/>
    <mergeCell ref="D290:D291"/>
    <mergeCell ref="E290:E291"/>
    <mergeCell ref="F290:F291"/>
    <mergeCell ref="G290:G291"/>
    <mergeCell ref="H290:I290"/>
    <mergeCell ref="B280:B281"/>
    <mergeCell ref="C280:C281"/>
    <mergeCell ref="D280:D281"/>
    <mergeCell ref="E280:E281"/>
    <mergeCell ref="F280:F281"/>
    <mergeCell ref="G280:G281"/>
    <mergeCell ref="H300:I300"/>
    <mergeCell ref="B310:B311"/>
    <mergeCell ref="C310:C311"/>
    <mergeCell ref="D310:D311"/>
    <mergeCell ref="E310:E311"/>
    <mergeCell ref="F310:F311"/>
    <mergeCell ref="G310:G311"/>
    <mergeCell ref="H310:I310"/>
    <mergeCell ref="B300:B301"/>
    <mergeCell ref="C300:C301"/>
    <mergeCell ref="D300:D301"/>
    <mergeCell ref="E300:E301"/>
    <mergeCell ref="F300:F301"/>
    <mergeCell ref="G300:G301"/>
    <mergeCell ref="H320:I320"/>
    <mergeCell ref="B330:B331"/>
    <mergeCell ref="C330:C331"/>
    <mergeCell ref="D330:D331"/>
    <mergeCell ref="E330:E331"/>
    <mergeCell ref="F330:F331"/>
    <mergeCell ref="G330:G331"/>
    <mergeCell ref="H330:I330"/>
    <mergeCell ref="B320:B321"/>
    <mergeCell ref="C320:C321"/>
    <mergeCell ref="D320:D321"/>
    <mergeCell ref="E320:E321"/>
    <mergeCell ref="F320:F321"/>
    <mergeCell ref="G320:G321"/>
    <mergeCell ref="H340:I340"/>
    <mergeCell ref="B350:B351"/>
    <mergeCell ref="C350:C351"/>
    <mergeCell ref="D350:D351"/>
    <mergeCell ref="E350:E351"/>
    <mergeCell ref="F350:F351"/>
    <mergeCell ref="G350:G351"/>
    <mergeCell ref="H350:I350"/>
    <mergeCell ref="B340:B341"/>
    <mergeCell ref="C340:C341"/>
    <mergeCell ref="D340:D341"/>
    <mergeCell ref="E340:E341"/>
    <mergeCell ref="F340:F341"/>
    <mergeCell ref="G340:G341"/>
    <mergeCell ref="H360:I360"/>
    <mergeCell ref="B370:B371"/>
    <mergeCell ref="C370:C371"/>
    <mergeCell ref="D370:D371"/>
    <mergeCell ref="E370:E371"/>
    <mergeCell ref="F370:F371"/>
    <mergeCell ref="G370:G371"/>
    <mergeCell ref="H370:I370"/>
    <mergeCell ref="B360:B361"/>
    <mergeCell ref="C360:C361"/>
    <mergeCell ref="D360:D361"/>
    <mergeCell ref="E360:E361"/>
    <mergeCell ref="F360:F361"/>
    <mergeCell ref="G360:G361"/>
    <mergeCell ref="H380:I380"/>
    <mergeCell ref="B390:B391"/>
    <mergeCell ref="C390:C391"/>
    <mergeCell ref="D390:D391"/>
    <mergeCell ref="E390:E391"/>
    <mergeCell ref="F390:F391"/>
    <mergeCell ref="G390:G391"/>
    <mergeCell ref="H390:I390"/>
    <mergeCell ref="B380:B381"/>
    <mergeCell ref="C380:C381"/>
    <mergeCell ref="D380:D381"/>
    <mergeCell ref="E380:E381"/>
    <mergeCell ref="F380:F381"/>
    <mergeCell ref="G380:G3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Master Akun</vt:lpstr>
      <vt:lpstr>Jurnal Umum</vt:lpstr>
      <vt:lpstr>B.B Piutang</vt:lpstr>
      <vt:lpstr>Buku Besar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 User</cp:lastModifiedBy>
  <dcterms:created xsi:type="dcterms:W3CDTF">2020-12-01T12:00:50Z</dcterms:created>
  <dcterms:modified xsi:type="dcterms:W3CDTF">2020-12-02T15:17:34Z</dcterms:modified>
</cp:coreProperties>
</file>