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5" rupBuild="14420"/>
  <workbookPr defaultThemeVersion="124226"/>
  <bookViews>
    <workbookView xWindow="240" yWindow="120" windowWidth="17235" windowHeight="6660" activeTab="3"/>
  </bookViews>
  <sheets>
    <sheet name="Neraca Saldo" sheetId="1" r:id="rId2"/>
    <sheet name="Master Buku Pembantu" sheetId="2" r:id="rId3"/>
    <sheet name="Jurnal Umum" sheetId="3" r:id="rId4"/>
    <sheet name="Buku Besar" sheetId="4" r:id="rId5"/>
    <sheet name="Buku Pembantu" sheetId="5" r:id="rId6"/>
    <sheet name="Laba Rugi" sheetId="6" r:id="rId7"/>
  </sheets>
  <externalReferences>
    <externalReference r:id="rId1"/>
  </externalReferences>
</workbook>
</file>

<file path=xl/sharedStrings.xml><?xml version="1.0" encoding="utf-8"?>
<sst xmlns="http://schemas.openxmlformats.org/spreadsheetml/2006/main" uniqueCount="193" count="193">
  <si>
    <t>NO AKUN</t>
  </si>
  <si>
    <t>PERKIRAAN</t>
  </si>
  <si>
    <t>REF</t>
  </si>
  <si>
    <t xml:space="preserve"> DEBET </t>
  </si>
  <si>
    <t xml:space="preserve"> KREDIT </t>
  </si>
  <si>
    <t>1-1100</t>
  </si>
  <si>
    <t>Kas Kecil</t>
  </si>
  <si>
    <t>1-1110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</si>
  <si>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</si>
  <si>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</si>
  <si>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</si>
  <si>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</si>
  <si>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</si>
  <si>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</si>
  <si>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</si>
  <si>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</si>
  <si>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</si>
  <si>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</si>
  <si>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</si>
  <si>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</si>
  <si>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</si>
  <si>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</si>
  <si>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</si>
  <si>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</si>
  <si>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</si>
  <si>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 Bayar Dimuka</t>
  </si>
  <si>
    <t>1-1220</t>
  </si>
  <si>
    <t>Asuransi Di Bayar Dimuka</t>
  </si>
  <si>
    <t>1-1230</t>
  </si>
  <si>
    <t>Iklan Di 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</si>
  <si>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</si>
  <si>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</si>
  <si>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</si>
  <si>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</si>
  <si>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</si>
  <si>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</si>
  <si>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</si>
  <si>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</si>
  <si>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</si>
  <si>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Penyusutan Kendaraan</t>
  </si>
  <si>
    <t>1-21400</t>
  </si>
  <si>
    <t>Peralatan</t>
  </si>
  <si>
    <t>1-21401</t>
  </si>
  <si>
    <t>2-1100</t>
  </si>
  <si>
    <t>Hutang Usaha</t>
  </si>
  <si>
    <t>2-1130</t>
  </si>
  <si>
    <t>PPN Keluaran</t>
  </si>
  <si>
    <t>2-1140</t>
  </si>
  <si>
    <t>Hutang Pajak Penghasilan</t>
  </si>
  <si>
    <t>Hutang Bank</t>
  </si>
  <si>
    <t>3-1100</t>
  </si>
  <si>
    <t>Modal Saham</t>
  </si>
  <si>
    <t>3-1200</t>
  </si>
  <si>
    <t>Laba Di Tahan</t>
  </si>
  <si>
    <t>4-1000</t>
  </si>
  <si>
    <t>Penjualan</t>
  </si>
  <si>
    <t>Potongan Penjualan</t>
  </si>
  <si>
    <t>Retur Penjualan</t>
  </si>
  <si>
    <t>5-1000</t>
  </si>
  <si>
    <t>Harga Pokok Penjualan</t>
  </si>
  <si>
    <t>6-1100</t>
  </si>
  <si>
    <t>Biaya Gaji dan Upah Penjualan</t>
  </si>
  <si>
    <t>Biaya Gaji dan Upah Adm.</t>
  </si>
  <si>
    <t>Biaya Listrik, Telp, dan Air</t>
  </si>
  <si>
    <t>Biaya Peliharaan dan Perbaikan</t>
  </si>
  <si>
    <t>Biaya Enertein</t>
  </si>
  <si>
    <t>8-1000</t>
  </si>
  <si>
    <t>Pendapatan Jasa Giro</t>
  </si>
  <si>
    <t>Pendapatan Deviden</t>
  </si>
  <si>
    <t>9-1000</t>
  </si>
  <si>
    <t>Biaya Administrasi Bank</t>
  </si>
  <si>
    <t>Biaya Bunga Bank</t>
  </si>
  <si>
    <t>JUMLAH</t>
  </si>
  <si>
    <t xml:space="preserve"> </t>
  </si>
  <si>
    <t>NAMA PELANGGAN</t>
  </si>
  <si>
    <t>JUMLAH PIUTANG</t>
  </si>
  <si>
    <t>KETERANGAN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</si>
  <si>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</si>
  <si>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</si>
  <si>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</si>
  <si>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</si>
  <si>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</si>
  <si>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</si>
  <si>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</si>
  <si>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</si>
  <si>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 xml:space="preserve">        231,500,000.00 3</t>
  </si>
  <si>
    <t>Jumlah Persediaan</t>
  </si>
  <si>
    <t>CS-01</t>
  </si>
  <si>
    <t>Barang A</t>
  </si>
  <si>
    <t>3 Unit dengan  harga stuan @ Rp 21.000.000</t>
  </si>
  <si>
    <t>CS-02</t>
  </si>
  <si>
    <t>BArang B</t>
  </si>
  <si>
    <t>2 Unit dengan harga satuan @ Rp 18.750000</t>
  </si>
  <si>
    <t>CS-03</t>
  </si>
  <si>
    <t>Barang C</t>
  </si>
  <si>
    <t>1 Unit</t>
  </si>
  <si>
    <t xml:space="preserve">DAFTAR PIUTANG USAHA </t>
  </si>
  <si>
    <t>DEBIT</t>
  </si>
  <si>
    <t>KREDIT</t>
  </si>
  <si>
    <t>PT. KHARISMA</t>
  </si>
  <si>
    <t>NERACA SALDO</t>
  </si>
  <si>
    <t>Periode</t>
  </si>
  <si>
    <t>JURNAL UMUM</t>
  </si>
  <si>
    <t>PT. KHARISMA DI GITAL</t>
  </si>
  <si>
    <t>BUKU BESAR</t>
  </si>
  <si>
    <t>Kode Perkiraan</t>
  </si>
  <si>
    <t>Nama Perkiraan</t>
  </si>
  <si>
    <t>TGL</t>
  </si>
  <si>
    <t>No. Bukti</t>
  </si>
  <si>
    <t>RF</t>
  </si>
  <si>
    <t>SALDO</t>
  </si>
  <si>
    <t>Saldo Awal</t>
  </si>
  <si>
    <t>Mutasi Transaksi</t>
  </si>
  <si>
    <t xml:space="preserve">LAPORAN LABA RUGI </t>
  </si>
  <si>
    <t>BULAN DESEMBER 2011</t>
  </si>
  <si>
    <t xml:space="preserve">PENJUALAN  </t>
  </si>
  <si>
    <t>Potongan Penjulan</t>
  </si>
  <si>
    <t>Jumlah Potongan dan Retur</t>
  </si>
  <si>
    <t>Penjulan Bersih</t>
  </si>
  <si>
    <t>Ongkos Angkut Pembelian</t>
  </si>
  <si>
    <t>Potongan Pembelian</t>
  </si>
  <si>
    <t>Retur Pembelian</t>
  </si>
  <si>
    <t xml:space="preserve">Jumlah Potongan dan Retur </t>
  </si>
  <si>
    <t>Laba Kotor Penjualan</t>
  </si>
  <si>
    <t>Biaya Usaha</t>
  </si>
  <si>
    <t>Biaya Penjualan</t>
  </si>
  <si>
    <t>Biaya Gaji dan Upah</t>
  </si>
  <si>
    <t>Biaya  Penyusutan Kendaraan</t>
  </si>
  <si>
    <t>Biaya Iklan dan Promosi</t>
  </si>
  <si>
    <t>Biaya Assuransi</t>
  </si>
  <si>
    <t>Biaya Perlengkapan Toko</t>
  </si>
  <si>
    <t>Biaya Lain lain Penjualan</t>
  </si>
  <si>
    <t>Jumlah Biaya Penjualan</t>
  </si>
  <si>
    <t>Biaya Administrasi dan Umum</t>
  </si>
  <si>
    <t xml:space="preserve">Biaya Listrik, Telp, dan Air </t>
  </si>
  <si>
    <t>Biaya Peeliharaan dan Perbaikan</t>
  </si>
  <si>
    <t>Pajak Penghasilan</t>
  </si>
  <si>
    <t>Biaya Perlengkapan Kantor</t>
  </si>
  <si>
    <t>Biaya  Penyusutan  Peralatan</t>
  </si>
  <si>
    <t>Biaya  Penyusutan  Bangunan</t>
  </si>
  <si>
    <t>Biaya Lain lain Administrasi dan Umum</t>
  </si>
  <si>
    <t>Jumlah Biaya Administrasi dan Umum</t>
  </si>
  <si>
    <t>Jumlah Biaya Usaha</t>
  </si>
  <si>
    <t>LABA SEBELUM PENDAPATAN DAN BEBAN DI LUAR USAHA</t>
  </si>
  <si>
    <t>Pendapatan Lain lain</t>
  </si>
  <si>
    <t>Pendapatan deviden</t>
  </si>
  <si>
    <t>Pendapatan denda keterlambatan</t>
  </si>
  <si>
    <t>Laba Penjualan Surat Surat Berharga</t>
  </si>
  <si>
    <t>Laba Penjualan Aktiva Tetap</t>
  </si>
  <si>
    <t>Jumlah Pendapatan Lain lain</t>
  </si>
  <si>
    <t>Biaya Lain lain</t>
  </si>
  <si>
    <t>Rugi Penjualan Surat Surat Berharga</t>
  </si>
  <si>
    <t>Rugi Penjualan Aktiva Tetap</t>
  </si>
  <si>
    <t>Jumlah Biaya Lain lain</t>
  </si>
  <si>
    <t>Jumlan Pendapatan dan Biaya Lain lain</t>
  </si>
  <si>
    <t>Laba Bersih sebelum Pajak</t>
  </si>
  <si>
    <t>ALAT BANTU PERSEDIAAN</t>
  </si>
  <si>
    <t>No ACC</t>
  </si>
  <si>
    <t>KETERANGAN / NAMA AKUN</t>
  </si>
  <si>
    <t>KODE PERSEDIAAN</t>
  </si>
  <si>
    <t>PENERIMAAN</t>
  </si>
  <si>
    <t>PENGELUARAN</t>
  </si>
  <si>
    <t>QTTY</t>
  </si>
  <si>
    <t>HARGA</t>
  </si>
  <si>
    <t>PT KHARISMA</t>
  </si>
  <si>
    <t>No.1</t>
  </si>
  <si>
    <t>No.2</t>
  </si>
  <si>
    <t>Biaya Utilitas</t>
  </si>
  <si>
    <t>Kas di Bank</t>
  </si>
  <si>
    <t>2-2100</t>
  </si>
  <si>
    <t>6-2100</t>
  </si>
  <si>
    <t>6-2200</t>
  </si>
  <si>
    <t>6-2300</t>
  </si>
  <si>
    <t>6-2400</t>
  </si>
  <si>
    <t>6-2500</t>
  </si>
  <si>
    <t>8-2000</t>
  </si>
  <si>
    <t xml:space="preserve">9-2000 </t>
  </si>
  <si>
    <t>4-2000</t>
  </si>
  <si>
    <t>4-3000</t>
  </si>
  <si>
    <t>2-1120</t>
  </si>
  <si>
    <t>Biaya Gaji yang masih harus dibayar</t>
  </si>
  <si>
    <t>Biaya Entertein</t>
  </si>
  <si>
    <t>No.5</t>
  </si>
  <si>
    <t>No.4</t>
  </si>
  <si>
    <t>No.3</t>
  </si>
  <si>
    <t>BUKU PEMBANTU PIUTANG</t>
  </si>
  <si>
    <t>Kode Pelanggan</t>
  </si>
  <si>
    <t>Nama Pelanggan</t>
  </si>
  <si>
    <t>Mutasi Piutang</t>
  </si>
  <si>
    <t>Nama : Degi Reinsa Janubian Syah</t>
  </si>
  <si>
    <t>Kelas : 3AK P5</t>
  </si>
  <si>
    <t>NPM : 191210128</t>
  </si>
  <si>
    <t>NPM : 1912120128</t>
  </si>
</sst>
</file>

<file path=xl/styles.xml><?xml version="1.0" encoding="utf-8"?>
<styleSheet xmlns="http://schemas.openxmlformats.org/spreadsheetml/2006/main">
  <numFmts count="10">
    <numFmt numFmtId="0" formatCode="General"/>
    <numFmt numFmtId="166" formatCode="_([$Rp-421]* #,##0_);_([$Rp-421]* \(#,##0\);_([$Rp-421]* &quot;-&quot;_);_(@_)"/>
    <numFmt numFmtId="17" formatCode="mmm-yy"/>
    <numFmt numFmtId="4" formatCode="#,##0.00"/>
    <numFmt numFmtId="164" formatCode="_(* #,##0_);_(* \(#,##0\);_(* &quot;-&quot;_);_(@_)"/>
    <numFmt numFmtId="15" formatCode="d-mmm-yy"/>
    <numFmt numFmtId="167" formatCode="_(* #,##0_);_(* \(#,##0\);_(* &quot;-&quot;??_);_(@_)"/>
    <numFmt numFmtId="168" formatCode="_-* #,##0_-;\-* #,##0_-;_-* &quot;-&quot;_-;_-@_-"/>
    <numFmt numFmtId="16" formatCode="d-mmm"/>
    <numFmt numFmtId="165" formatCode="_(* #,##0.00_);_(* \(#,##0.00\);_(* &quot;-&quot;??_);_(@_)"/>
  </numFmts>
  <fonts count="17">
    <font>
      <name val="Calibri"/>
      <sz val="11"/>
    </font>
    <font>
      <name val="Calibri"/>
      <b/>
      <sz val="11"/>
      <color rgb="FF000000"/>
    </font>
    <font>
      <name val="Arial Narrow"/>
      <b/>
      <sz val="11"/>
      <color rgb="FF000000"/>
    </font>
    <font>
      <name val="Arial Narrow"/>
      <sz val="11"/>
      <color rgb="FF000000"/>
    </font>
    <font>
      <name val="Arial Narrow"/>
      <sz val="11"/>
    </font>
    <font>
      <name val="Arial Narrow"/>
      <sz val="11"/>
      <color rgb="FF000000"/>
    </font>
    <font>
      <name val="Arial Narrow"/>
      <b/>
      <sz val="8"/>
      <color rgb="FF000000"/>
    </font>
    <font>
      <name val="Arial Narrow"/>
      <sz val="8"/>
      <color rgb="FF000000"/>
    </font>
    <font>
      <name val="Times New Roman"/>
      <sz val="12"/>
      <color rgb="FF000000"/>
    </font>
    <font>
      <name val="Calibri"/>
      <sz val="11"/>
    </font>
    <font>
      <name val="Calibri"/>
      <b/>
      <sz val="11"/>
    </font>
    <font>
      <name val="Calibri"/>
      <sz val="11"/>
      <color rgb="FF000000"/>
    </font>
    <font>
      <name val="Calibri"/>
      <sz val="11"/>
      <color rgb="FF000000"/>
    </font>
    <font>
      <name val="Calibri"/>
      <sz val="11"/>
      <color rgb="FFFFFFFF"/>
    </font>
    <font>
      <name val="Calibri"/>
      <sz val="11"/>
      <color rgb="FF000000"/>
    </font>
    <font>
      <name val="Arial Narrow"/>
      <b/>
      <sz val="11"/>
    </font>
    <font>
      <name val="Arial Narrow"/>
      <b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65" fontId="14" fillId="0" borderId="0">
      <alignment vertical="top"/>
      <protection locked="0" hidden="0"/>
    </xf>
    <xf numFmtId="164" fontId="14" fillId="0" borderId="0">
      <alignment vertical="top"/>
      <protection locked="0" hidden="0"/>
    </xf>
  </cellStyleXfs>
  <cellXfs count="132">
    <xf numFmtId="0" fontId="0" fillId="0" borderId="0" xfId="0">
      <alignment vertical="center"/>
    </xf>
    <xf numFmtId="0" fontId="1" fillId="0" borderId="0" xfId="0" applyFont="1" applyAlignment="1">
      <alignment horizontal="center" vertical="bottom"/>
    </xf>
    <xf numFmtId="0" fontId="2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166" fontId="3" fillId="0" borderId="2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66" fontId="3" fillId="0" borderId="3" xfId="0" applyNumberFormat="1" applyFont="1" applyBorder="1">
      <alignment vertical="center"/>
    </xf>
    <xf numFmtId="17" fontId="3" fillId="0" borderId="3" xfId="0" applyNumberFormat="1" applyFont="1" applyBorder="1" applyAlignment="1" quotePrefix="1">
      <alignment horizontal="center" vertical="center" wrapText="1"/>
    </xf>
    <xf numFmtId="0" fontId="3" fillId="0" borderId="3" xfId="0" applyFont="1" applyBorder="1" applyAlignment="1" quotePrefix="1">
      <alignment horizontal="center" vertical="center" wrapText="1"/>
    </xf>
    <xf numFmtId="17" fontId="4" fillId="0" borderId="3" xfId="0" applyNumberFormat="1" applyFont="1" applyBorder="1" applyAlignment="1" quotePrefix="1">
      <alignment horizontal="center" vertical="center"/>
    </xf>
    <xf numFmtId="0" fontId="5" fillId="0" borderId="3" xfId="0" applyFont="1" applyBorder="1" applyAlignment="1" quotePrefix="1">
      <alignment horizontal="center" vertical="center"/>
    </xf>
    <xf numFmtId="0" fontId="5" fillId="0" borderId="4" xfId="0" applyFont="1" applyBorder="1" applyAlignment="1" quotePrefix="1">
      <alignment horizontal="center" vertical="bottom"/>
    </xf>
    <xf numFmtId="0" fontId="3" fillId="0" borderId="4" xfId="0" applyFont="1" applyBorder="1">
      <alignment vertical="center"/>
    </xf>
    <xf numFmtId="166" fontId="3" fillId="0" borderId="4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66" fontId="2" fillId="0" borderId="5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4" fontId="7" fillId="0" borderId="7" xfId="0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8" fillId="0" borderId="0" xfId="0" applyFont="1">
      <alignment vertical="center"/>
    </xf>
    <xf numFmtId="4" fontId="6" fillId="0" borderId="7" xfId="0" applyNumberFormat="1" applyFont="1" applyBorder="1">
      <alignment vertical="center"/>
    </xf>
    <xf numFmtId="0" fontId="9" fillId="0" borderId="0" xfId="0" applyFont="1" applyAlignment="1">
      <alignment vertical="bottom"/>
    </xf>
    <xf numFmtId="164" fontId="9" fillId="0" borderId="0" xfId="1" applyNumberFormat="1" applyFont="1" applyAlignment="1">
      <alignment vertical="bottom"/>
    </xf>
    <xf numFmtId="0" fontId="10" fillId="0" borderId="8" xfId="0" applyFont="1" applyBorder="1" applyAlignment="1">
      <alignment horizontal="center" vertical="bottom"/>
    </xf>
    <xf numFmtId="0" fontId="10" fillId="0" borderId="9" xfId="0" applyFont="1" applyBorder="1" applyAlignment="1">
      <alignment horizontal="center" vertical="bottom"/>
    </xf>
    <xf numFmtId="0" fontId="10" fillId="0" borderId="6" xfId="0" applyFont="1" applyBorder="1" applyAlignment="1">
      <alignment horizontal="center" vertical="bottom"/>
    </xf>
    <xf numFmtId="0" fontId="10" fillId="0" borderId="10" xfId="0" applyFont="1" applyBorder="1" applyAlignment="1">
      <alignment horizontal="center" vertical="center"/>
    </xf>
    <xf numFmtId="164" fontId="10" fillId="0" borderId="10" xfId="1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0" fillId="0" borderId="5" xfId="1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bottom"/>
    </xf>
    <xf numFmtId="0" fontId="10" fillId="0" borderId="14" xfId="0" applyFont="1" applyBorder="1" applyAlignment="1">
      <alignment horizontal="center" vertical="bottom"/>
    </xf>
    <xf numFmtId="0" fontId="10" fillId="0" borderId="15" xfId="0" applyFont="1" applyBorder="1" applyAlignment="1">
      <alignment horizontal="center" vertical="bottom"/>
    </xf>
    <xf numFmtId="0" fontId="11" fillId="0" borderId="16" xfId="0" applyFont="1" applyBorder="1" applyAlignment="1">
      <alignment horizontal="center" vertical="center"/>
    </xf>
    <xf numFmtId="15" fontId="9" fillId="0" borderId="16" xfId="0" applyNumberFormat="1" applyFont="1" applyBorder="1" applyAlignment="1">
      <alignment vertical="bottom"/>
    </xf>
    <xf numFmtId="0" fontId="9" fillId="0" borderId="16" xfId="0" applyFont="1" applyBorder="1" applyAlignment="1">
      <alignment vertical="bottom"/>
    </xf>
    <xf numFmtId="164" fontId="9" fillId="0" borderId="16" xfId="1" applyNumberFormat="1" applyFont="1" applyBorder="1" applyAlignment="1">
      <alignment vertical="bottom"/>
    </xf>
    <xf numFmtId="0" fontId="9" fillId="0" borderId="3" xfId="0" applyFont="1" applyBorder="1" applyAlignment="1" quotePrefix="1">
      <alignment horizontal="center" vertical="bottom"/>
    </xf>
    <xf numFmtId="15" fontId="9" fillId="0" borderId="3" xfId="0" applyNumberFormat="1" applyFont="1" applyBorder="1" applyAlignment="1">
      <alignment vertical="bottom"/>
    </xf>
    <xf numFmtId="0" fontId="9" fillId="0" borderId="3" xfId="0" applyFont="1" applyBorder="1" applyAlignment="1">
      <alignment vertical="bottom"/>
    </xf>
    <xf numFmtId="164" fontId="9" fillId="0" borderId="3" xfId="1" applyNumberFormat="1" applyFont="1" applyBorder="1" applyAlignment="1">
      <alignment vertical="bottom"/>
    </xf>
    <xf numFmtId="17" fontId="9" fillId="0" borderId="3" xfId="0" applyNumberFormat="1" applyFont="1" applyBorder="1" applyAlignment="1" quotePrefix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center" vertical="center"/>
    </xf>
    <xf numFmtId="167" fontId="9" fillId="0" borderId="3" xfId="1" applyNumberFormat="1" applyFont="1" applyBorder="1" applyAlignment="1">
      <alignment horizontal="right" vertical="bottom"/>
    </xf>
    <xf numFmtId="0" fontId="11" fillId="0" borderId="3" xfId="0" applyFont="1" applyBorder="1" applyAlignment="1" quotePrefix="1">
      <alignment horizontal="center" vertical="center" wrapText="1"/>
    </xf>
    <xf numFmtId="0" fontId="12" fillId="0" borderId="3" xfId="0" applyFont="1" applyBorder="1" applyAlignment="1">
      <alignment vertical="bottom"/>
    </xf>
    <xf numFmtId="164" fontId="9" fillId="0" borderId="3" xfId="2" applyFont="1" applyBorder="1" applyAlignment="1">
      <alignment vertical="bottom"/>
    </xf>
    <xf numFmtId="168" fontId="9" fillId="0" borderId="3" xfId="0" applyNumberFormat="1" applyFont="1" applyBorder="1" applyAlignment="1">
      <alignment vertical="bottom"/>
    </xf>
    <xf numFmtId="0" fontId="9" fillId="0" borderId="17" xfId="0" applyFont="1" applyBorder="1" applyAlignment="1">
      <alignment vertical="bottom"/>
    </xf>
    <xf numFmtId="15" fontId="9" fillId="0" borderId="17" xfId="0" applyNumberFormat="1" applyFont="1" applyBorder="1" applyAlignment="1">
      <alignment vertical="bottom"/>
    </xf>
    <xf numFmtId="167" fontId="9" fillId="0" borderId="17" xfId="1" applyNumberFormat="1" applyFont="1" applyBorder="1" applyAlignment="1">
      <alignment horizontal="right" vertical="bottom"/>
    </xf>
    <xf numFmtId="164" fontId="9" fillId="0" borderId="17" xfId="1" applyNumberFormat="1" applyFont="1" applyBorder="1" applyAlignment="1">
      <alignment vertical="bottom"/>
    </xf>
    <xf numFmtId="0" fontId="10" fillId="0" borderId="0" xfId="0" applyFont="1" applyBorder="1" applyAlignment="1">
      <alignment vertical="bottom"/>
    </xf>
    <xf numFmtId="0" fontId="12" fillId="0" borderId="0" xfId="0" applyBorder="1" applyAlignment="1">
      <alignment vertical="bottom"/>
    </xf>
    <xf numFmtId="0" fontId="1" fillId="0" borderId="0" xfId="0" applyFont="1" applyBorder="1" applyAlignment="1">
      <alignment vertical="bottom"/>
    </xf>
    <xf numFmtId="0" fontId="12" fillId="0" borderId="18" xfId="0" applyBorder="1" applyAlignment="1">
      <alignment vertical="bottom"/>
    </xf>
    <xf numFmtId="0" fontId="10" fillId="0" borderId="11" xfId="0" applyNumberFormat="1" applyFont="1" applyFill="1" applyBorder="1" applyAlignment="1">
      <alignment horizontal="left" vertical="bottom"/>
    </xf>
    <xf numFmtId="0" fontId="11" fillId="0" borderId="0" xfId="0" applyFont="1" applyBorder="1" applyAlignment="1">
      <alignment horizontal="center" vertical="center"/>
    </xf>
    <xf numFmtId="0" fontId="12" fillId="0" borderId="19" xfId="0" applyBorder="1" applyAlignment="1">
      <alignment vertical="bottom"/>
    </xf>
    <xf numFmtId="167" fontId="12" fillId="0" borderId="19" xfId="1" applyNumberFormat="1" applyFont="1" applyBorder="1" applyAlignment="1">
      <alignment vertical="bottom"/>
    </xf>
    <xf numFmtId="167" fontId="12" fillId="0" borderId="20" xfId="1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0" borderId="0" xfId="0" applyFont="1" applyBorder="1" applyAlignment="1">
      <alignment vertical="bottom"/>
    </xf>
    <xf numFmtId="167" fontId="1" fillId="0" borderId="0" xfId="1" applyNumberFormat="1" applyFont="1" applyBorder="1" applyAlignment="1">
      <alignment vertical="bottom"/>
    </xf>
    <xf numFmtId="167" fontId="12" fillId="0" borderId="0" xfId="1" applyNumberFormat="1" applyFont="1" applyBorder="1" applyAlignment="1">
      <alignment vertical="bottom"/>
    </xf>
    <xf numFmtId="167" fontId="12" fillId="0" borderId="22" xfId="1" applyNumberFormat="1" applyFont="1" applyBorder="1" applyAlignment="1">
      <alignment vertical="bottom"/>
    </xf>
    <xf numFmtId="0" fontId="12" fillId="0" borderId="21" xfId="0" applyBorder="1" applyAlignment="1">
      <alignment vertical="bottom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7" fontId="1" fillId="0" borderId="24" xfId="1" applyNumberFormat="1" applyFont="1" applyBorder="1" applyAlignment="1">
      <alignment horizontal="center" vertical="center"/>
    </xf>
    <xf numFmtId="167" fontId="1" fillId="0" borderId="25" xfId="1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167" fontId="1" fillId="0" borderId="27" xfId="1" applyNumberFormat="1" applyFont="1" applyBorder="1" applyAlignment="1">
      <alignment horizontal="center" vertical="center"/>
    </xf>
    <xf numFmtId="167" fontId="1" fillId="0" borderId="27" xfId="1" applyNumberFormat="1" applyFont="1" applyBorder="1" applyAlignment="1">
      <alignment horizontal="center" vertical="center"/>
    </xf>
    <xf numFmtId="167" fontId="1" fillId="0" borderId="28" xfId="1" applyNumberFormat="1" applyFont="1" applyBorder="1" applyAlignment="1">
      <alignment horizontal="center" vertical="center"/>
    </xf>
    <xf numFmtId="15" fontId="9" fillId="0" borderId="29" xfId="0" applyNumberFormat="1" applyFont="1" applyBorder="1" applyAlignment="1">
      <alignment vertical="bottom"/>
    </xf>
    <xf numFmtId="0" fontId="9" fillId="0" borderId="30" xfId="0" applyFont="1" applyBorder="1" applyAlignment="1">
      <alignment vertical="bottom"/>
    </xf>
    <xf numFmtId="0" fontId="13" fillId="0" borderId="30" xfId="0" applyFont="1" applyBorder="1" applyAlignment="1">
      <alignment vertical="bottom"/>
    </xf>
    <xf numFmtId="167" fontId="13" fillId="0" borderId="30" xfId="1" applyNumberFormat="1" applyFont="1" applyBorder="1" applyAlignment="1">
      <alignment vertical="bottom"/>
    </xf>
    <xf numFmtId="167" fontId="14" fillId="2" borderId="30" xfId="1" applyNumberFormat="1" applyFont="1" applyFill="1" applyBorder="1" applyAlignment="1">
      <alignment vertical="bottom"/>
    </xf>
    <xf numFmtId="167" fontId="12" fillId="0" borderId="31" xfId="1" applyNumberFormat="1" applyFont="1" applyBorder="1" applyAlignment="1">
      <alignment vertical="bottom"/>
    </xf>
    <xf numFmtId="15" fontId="9" fillId="0" borderId="32" xfId="0" applyNumberFormat="1" applyFont="1" applyBorder="1" applyAlignment="1">
      <alignment vertical="bottom"/>
    </xf>
    <xf numFmtId="0" fontId="9" fillId="0" borderId="33" xfId="0" applyFont="1" applyBorder="1" applyAlignment="1">
      <alignment vertical="bottom"/>
    </xf>
    <xf numFmtId="0" fontId="13" fillId="0" borderId="33" xfId="0" applyFont="1" applyBorder="1" applyAlignment="1">
      <alignment vertical="bottom"/>
    </xf>
    <xf numFmtId="167" fontId="9" fillId="0" borderId="33" xfId="1" applyNumberFormat="1" applyFont="1" applyBorder="1" applyAlignment="1">
      <alignment vertical="bottom"/>
    </xf>
    <xf numFmtId="167" fontId="14" fillId="0" borderId="33" xfId="1" applyNumberFormat="1" applyFont="1" applyBorder="1" applyAlignment="1">
      <alignment vertical="bottom"/>
    </xf>
    <xf numFmtId="167" fontId="14" fillId="0" borderId="34" xfId="1" applyNumberFormat="1" applyFont="1" applyBorder="1" applyAlignment="1">
      <alignment vertical="bottom"/>
    </xf>
    <xf numFmtId="16" fontId="13" fillId="0" borderId="26" xfId="0" applyNumberFormat="1" applyFont="1" applyBorder="1" applyAlignment="1">
      <alignment vertical="bottom"/>
    </xf>
    <xf numFmtId="0" fontId="13" fillId="0" borderId="27" xfId="0" applyFont="1" applyBorder="1" applyAlignment="1">
      <alignment vertical="bottom"/>
    </xf>
    <xf numFmtId="165" fontId="13" fillId="0" borderId="27" xfId="1" applyFont="1" applyBorder="1" applyAlignment="1">
      <alignment vertical="bottom"/>
    </xf>
    <xf numFmtId="167" fontId="13" fillId="0" borderId="27" xfId="1" applyNumberFormat="1" applyFont="1" applyBorder="1" applyAlignment="1">
      <alignment vertical="bottom"/>
    </xf>
    <xf numFmtId="167" fontId="12" fillId="0" borderId="28" xfId="1" applyNumberFormat="1" applyFont="1" applyBorder="1" applyAlignment="1">
      <alignment vertical="bottom"/>
    </xf>
    <xf numFmtId="167" fontId="14" fillId="0" borderId="30" xfId="1" applyNumberFormat="1" applyFont="1" applyBorder="1" applyAlignment="1">
      <alignment vertical="bottom"/>
    </xf>
    <xf numFmtId="167" fontId="9" fillId="0" borderId="34" xfId="1" applyNumberFormat="1" applyFont="1" applyBorder="1" applyAlignment="1">
      <alignment vertical="bottom"/>
    </xf>
    <xf numFmtId="167" fontId="14" fillId="0" borderId="31" xfId="1" applyNumberFormat="1" applyFont="1" applyBorder="1" applyAlignment="1">
      <alignment vertical="bottom"/>
    </xf>
    <xf numFmtId="0" fontId="11" fillId="0" borderId="0" xfId="0" applyFont="1" applyBorder="1" applyAlignment="1" quotePrefix="1">
      <alignment horizontal="center" vertical="center" wrapText="1"/>
    </xf>
    <xf numFmtId="0" fontId="12" fillId="0" borderId="9" xfId="0" applyBorder="1" applyAlignment="1">
      <alignment vertical="bottom"/>
    </xf>
    <xf numFmtId="17" fontId="9" fillId="0" borderId="0" xfId="0" applyNumberFormat="1" applyFont="1" applyBorder="1" applyAlignment="1" quotePrefix="1">
      <alignment horizontal="center" vertical="center"/>
    </xf>
    <xf numFmtId="0" fontId="15" fillId="0" borderId="0" xfId="0" applyFont="1" applyAlignment="1">
      <alignment vertical="bottom"/>
    </xf>
    <xf numFmtId="167" fontId="9" fillId="0" borderId="30" xfId="1" applyNumberFormat="1" applyFont="1" applyBorder="1" applyAlignment="1">
      <alignment vertical="bottom"/>
    </xf>
    <xf numFmtId="167" fontId="9" fillId="0" borderId="31" xfId="1" applyNumberFormat="1" applyFont="1" applyBorder="1" applyAlignment="1">
      <alignment vertical="bottom"/>
    </xf>
    <xf numFmtId="16" fontId="9" fillId="0" borderId="26" xfId="0" applyNumberFormat="1" applyFont="1" applyBorder="1" applyAlignment="1">
      <alignment vertical="bottom"/>
    </xf>
    <xf numFmtId="0" fontId="9" fillId="0" borderId="27" xfId="0" applyFont="1" applyBorder="1" applyAlignment="1">
      <alignment vertical="bottom"/>
    </xf>
    <xf numFmtId="165" fontId="9" fillId="0" borderId="27" xfId="1" applyFont="1" applyBorder="1" applyAlignment="1">
      <alignment vertical="bottom"/>
    </xf>
    <xf numFmtId="167" fontId="9" fillId="0" borderId="27" xfId="1" applyNumberFormat="1" applyFont="1" applyBorder="1" applyAlignment="1">
      <alignment vertical="bottom"/>
    </xf>
    <xf numFmtId="167" fontId="9" fillId="0" borderId="28" xfId="1" applyNumberFormat="1" applyFont="1" applyBorder="1" applyAlignment="1">
      <alignment vertical="bottom"/>
    </xf>
    <xf numFmtId="0" fontId="16" fillId="0" borderId="0" xfId="0" applyFont="1" applyBorder="1" applyAlignment="1">
      <alignment vertical="bottom"/>
    </xf>
    <xf numFmtId="0" fontId="5" fillId="0" borderId="0" xfId="0" applyFont="1" applyBorder="1" applyAlignment="1">
      <alignment vertical="bottom"/>
    </xf>
    <xf numFmtId="0" fontId="16" fillId="0" borderId="0" xfId="0" applyFont="1" applyBorder="1" applyAlignment="1">
      <alignment horizontal="left" vertical="center"/>
    </xf>
    <xf numFmtId="0" fontId="16" fillId="0" borderId="18" xfId="0" applyFont="1" applyBorder="1" applyAlignment="1">
      <alignment vertical="bottom"/>
    </xf>
    <xf numFmtId="0" fontId="5" fillId="0" borderId="18" xfId="0" applyFont="1" applyBorder="1" applyAlignment="1">
      <alignment vertical="bottom"/>
    </xf>
    <xf numFmtId="0" fontId="16" fillId="0" borderId="0" xfId="0" applyFont="1" applyBorder="1">
      <alignment vertical="center"/>
    </xf>
    <xf numFmtId="0" fontId="5" fillId="0" borderId="0" xfId="0" applyFont="1" applyBorder="1" applyAlignment="1">
      <alignment vertical="bottom"/>
    </xf>
    <xf numFmtId="165" fontId="5" fillId="0" borderId="0" xfId="0" applyNumberFormat="1" applyFont="1" applyBorder="1" applyAlignment="1">
      <alignment vertical="bottom"/>
    </xf>
    <xf numFmtId="165" fontId="5" fillId="0" borderId="18" xfId="0" applyNumberFormat="1" applyFont="1" applyBorder="1" applyAlignment="1">
      <alignment vertical="bottom"/>
    </xf>
    <xf numFmtId="0" fontId="16" fillId="0" borderId="0" xfId="0" applyFont="1" applyBorder="1" applyAlignment="1">
      <alignment vertical="bottom"/>
    </xf>
    <xf numFmtId="165" fontId="16" fillId="0" borderId="0" xfId="0" applyNumberFormat="1" applyFont="1" applyBorder="1" applyAlignment="1">
      <alignment vertical="bottom"/>
    </xf>
    <xf numFmtId="165" fontId="16" fillId="0" borderId="18" xfId="0" applyNumberFormat="1" applyFont="1" applyBorder="1" applyAlignment="1">
      <alignment vertical="bottom"/>
    </xf>
  </cellXfs>
  <cellStyles count="3">
    <cellStyle name="常规" xfId="0" builtinId="0"/>
    <cellStyle name="千位分隔" xfId="1" builtinId="3"/>
    <cellStyle name="千位分隔[0]" xfId="2" builtinId="6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www.wps.cn/officeDocument/2020/cellImage" Target="cellimages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PRAK%2520TIKUM%25203AKP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Account"/>
      <sheetName val="MASTER BUKU BANTU"/>
      <sheetName val="JURNAL UMUM"/>
      <sheetName val="BUKU PEMBANTU PIUTANG"/>
      <sheetName val="BUKU PEMBANTU HUTANG"/>
      <sheetName val="BUKU PEMBANTU PERSEDIAAN"/>
      <sheetName val="BUKU BESAR"/>
      <sheetName val="TRIAL BALANCE"/>
      <sheetName val="NERACA LAJUR"/>
      <sheetName val="LAP RL"/>
      <sheetName val="LAP PERUBAHAN MODAL"/>
      <sheetName val="NERACA"/>
    </sheetNames>
    <sheetDataSet>
      <sheetData sheetId="0"/>
      <sheetData sheetId="1"/>
      <sheetData sheetId="2">
        <row r="11">
          <cell r="E11" t="str">
            <v>CS-002</v>
          </cell>
          <cell r="F11">
            <v>1.25E8</v>
          </cell>
          <cell r="G11">
            <v>5.0E7</v>
          </cell>
        </row>
        <row r="13">
          <cell r="E13" t="str">
            <v>CS-001</v>
          </cell>
          <cell r="F13">
            <v>2.5E7</v>
          </cell>
        </row>
        <row r="15">
          <cell r="E15" t="str">
            <v>SL-001</v>
          </cell>
          <cell r="F15">
            <v>1.16E8</v>
          </cell>
          <cell r="G15">
            <v>5.0E7</v>
          </cell>
        </row>
        <row r="18">
          <cell r="F18">
            <v>3.92E8</v>
          </cell>
        </row>
      </sheetData>
      <sheetData sheetId="3">
        <row r="4">
          <cell r="D4" t="str">
            <v>CS-001</v>
          </cell>
        </row>
        <row r="24">
          <cell r="D24" t="str">
            <v>CS-003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47"/>
  <sheetViews>
    <sheetView workbookViewId="0" topLeftCell="A34">
      <selection activeCell="A35" sqref="A35"/>
    </sheetView>
  </sheetViews>
  <sheetFormatPr defaultRowHeight="15.0" defaultColWidth="10"/>
  <cols>
    <col min="1" max="1" customWidth="1" width="15.7109375" style="0"/>
    <col min="2" max="2" customWidth="1" width="31.425781" style="0"/>
    <col min="3" max="3" customWidth="1" width="5.140625" style="0"/>
    <col min="4" max="4" customWidth="1" width="16.855469" style="0"/>
    <col min="5" max="5" customWidth="1" width="17.710938" style="0"/>
  </cols>
  <sheetData>
    <row r="1" spans="8:8">
      <c r="A1" s="1" t="s">
        <v>99</v>
      </c>
      <c r="B1" s="1"/>
      <c r="C1" s="1"/>
      <c r="D1" s="1"/>
      <c r="E1" s="1"/>
    </row>
    <row r="2" spans="8:8">
      <c r="A2" s="1" t="s">
        <v>100</v>
      </c>
      <c r="B2" s="1"/>
      <c r="C2" s="1"/>
      <c r="D2" s="1"/>
      <c r="E2" s="1"/>
    </row>
    <row r="3" spans="8:8">
      <c r="A3" s="1" t="s">
        <v>101</v>
      </c>
      <c r="B3" s="1"/>
      <c r="C3" s="1"/>
      <c r="D3" s="1"/>
      <c r="E3" s="1"/>
    </row>
    <row r="4" spans="8:8" ht="15.75"/>
    <row r="5" spans="8:8" ht="17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8:8" ht="16.5">
      <c r="A6" s="3" t="s">
        <v>5</v>
      </c>
      <c r="B6" s="4" t="s">
        <v>6</v>
      </c>
      <c r="C6" s="4"/>
      <c r="D6" s="5">
        <v>5000000.0</v>
      </c>
      <c r="E6" s="5"/>
    </row>
    <row r="7" spans="8:8" ht="16.5">
      <c r="A7" s="6" t="s">
        <v>7</v>
      </c>
      <c r="B7" s="7" t="s">
        <v>168</v>
      </c>
      <c r="C7" s="7"/>
      <c r="D7" s="8">
        <v>2.08080282E8</v>
      </c>
      <c r="E7" s="8"/>
    </row>
    <row r="8" spans="8:8" ht="16.5">
      <c r="A8" s="6" t="s">
        <v>8</v>
      </c>
      <c r="B8" s="7" t="s">
        <v>9</v>
      </c>
      <c r="C8" s="7"/>
      <c r="D8" s="8">
        <v>9.0405E7</v>
      </c>
      <c r="E8" s="8"/>
    </row>
    <row r="9" spans="8:8" ht="16.5">
      <c r="A9" s="6" t="s">
        <v>10</v>
      </c>
      <c r="B9" s="7" t="s">
        <v>11</v>
      </c>
      <c r="C9" s="7"/>
      <c r="D9" s="8">
        <v>1.815E8</v>
      </c>
      <c r="E9" s="8"/>
    </row>
    <row r="10" spans="8:8" ht="16.5">
      <c r="A10" s="6" t="s">
        <v>12</v>
      </c>
      <c r="B10" s="7" t="s">
        <v>13</v>
      </c>
      <c r="C10" s="7"/>
      <c r="D10" s="8"/>
      <c r="E10" s="8">
        <v>1.084E7</v>
      </c>
    </row>
    <row r="11" spans="8:8" ht="16.5">
      <c r="A11" s="6" t="s">
        <v>14</v>
      </c>
      <c r="B11" s="7" t="s">
        <v>15</v>
      </c>
      <c r="C11" s="7"/>
      <c r="D11" s="8">
        <v>2100000.0</v>
      </c>
      <c r="E11" s="8"/>
    </row>
    <row r="12" spans="8:8" ht="16.5">
      <c r="A12" s="6" t="s">
        <v>16</v>
      </c>
      <c r="B12" s="7" t="s">
        <v>17</v>
      </c>
      <c r="C12" s="7"/>
      <c r="D12" s="8">
        <v>8.916E8</v>
      </c>
      <c r="E12" s="8"/>
    </row>
    <row r="13" spans="8:8" ht="16.5">
      <c r="A13" s="6" t="s">
        <v>18</v>
      </c>
      <c r="B13" s="7" t="s">
        <v>19</v>
      </c>
      <c r="C13" s="7"/>
      <c r="D13" s="8">
        <v>2580000.0</v>
      </c>
      <c r="E13" s="8"/>
    </row>
    <row r="14" spans="8:8" ht="16.5">
      <c r="A14" s="6" t="s">
        <v>20</v>
      </c>
      <c r="B14" s="7" t="s">
        <v>21</v>
      </c>
      <c r="C14" s="7"/>
      <c r="D14" s="8">
        <v>5900000.0</v>
      </c>
      <c r="E14" s="8"/>
    </row>
    <row r="15" spans="8:8" ht="16.5">
      <c r="A15" s="6" t="s">
        <v>22</v>
      </c>
      <c r="B15" s="7" t="s">
        <v>23</v>
      </c>
      <c r="C15" s="7"/>
      <c r="D15" s="8">
        <v>1.96E7</v>
      </c>
      <c r="E15" s="8"/>
    </row>
    <row r="16" spans="8:8" ht="16.5">
      <c r="A16" s="6" t="s">
        <v>24</v>
      </c>
      <c r="B16" s="7" t="s">
        <v>25</v>
      </c>
      <c r="C16" s="7"/>
      <c r="D16" s="8">
        <v>3.2E7</v>
      </c>
      <c r="E16" s="8"/>
    </row>
    <row r="17" spans="8:8" ht="16.5">
      <c r="A17" s="6" t="s">
        <v>26</v>
      </c>
      <c r="B17" s="7" t="s">
        <v>27</v>
      </c>
      <c r="C17" s="7"/>
      <c r="D17" s="8">
        <v>3.12E7</v>
      </c>
      <c r="E17" s="8"/>
    </row>
    <row r="18" spans="8:8" ht="16.5">
      <c r="A18" s="6" t="s">
        <v>28</v>
      </c>
      <c r="B18" s="7" t="s">
        <v>29</v>
      </c>
      <c r="C18" s="7"/>
      <c r="D18" s="8">
        <v>3000000.0</v>
      </c>
      <c r="E18" s="8"/>
    </row>
    <row r="19" spans="8:8" ht="16.5">
      <c r="A19" s="6" t="s">
        <v>30</v>
      </c>
      <c r="B19" s="7" t="s">
        <v>31</v>
      </c>
      <c r="C19" s="7"/>
      <c r="D19" s="8">
        <v>1.65E8</v>
      </c>
      <c r="E19" s="8"/>
    </row>
    <row r="20" spans="8:8" ht="16.5">
      <c r="A20" s="6" t="s">
        <v>32</v>
      </c>
      <c r="B20" s="7" t="s">
        <v>33</v>
      </c>
      <c r="C20" s="7"/>
      <c r="D20" s="8">
        <v>2.1E8</v>
      </c>
      <c r="E20" s="8"/>
    </row>
    <row r="21" spans="8:8" ht="16.5">
      <c r="A21" s="6" t="s">
        <v>34</v>
      </c>
      <c r="B21" s="7" t="s">
        <v>35</v>
      </c>
      <c r="C21" s="7"/>
      <c r="D21" s="8"/>
      <c r="E21" s="8">
        <v>1.05E8</v>
      </c>
    </row>
    <row r="22" spans="8:8" ht="16.5">
      <c r="A22" s="6" t="s">
        <v>36</v>
      </c>
      <c r="B22" s="7" t="s">
        <v>37</v>
      </c>
      <c r="C22" s="7"/>
      <c r="D22" s="8">
        <v>1.75E8</v>
      </c>
      <c r="E22" s="8"/>
    </row>
    <row r="23" spans="8:8" ht="16.5">
      <c r="A23" s="6" t="s">
        <v>38</v>
      </c>
      <c r="B23" s="7" t="s">
        <v>39</v>
      </c>
      <c r="C23" s="7"/>
      <c r="D23" s="8"/>
      <c r="E23" s="8">
        <v>1.08862304E8</v>
      </c>
    </row>
    <row r="24" spans="8:8" ht="16.5">
      <c r="A24" s="6" t="s">
        <v>40</v>
      </c>
      <c r="B24" s="7" t="s">
        <v>41</v>
      </c>
      <c r="C24" s="7"/>
      <c r="D24" s="8">
        <v>2.2E8</v>
      </c>
      <c r="E24" s="8"/>
    </row>
    <row r="25" spans="8:8" ht="16.5">
      <c r="A25" s="6" t="s">
        <v>42</v>
      </c>
      <c r="B25" s="7" t="s">
        <v>39</v>
      </c>
      <c r="C25" s="7"/>
      <c r="D25" s="8"/>
      <c r="E25" s="8">
        <v>1.8824074E8</v>
      </c>
    </row>
    <row r="26" spans="8:8" ht="16.5">
      <c r="A26" s="6" t="s">
        <v>43</v>
      </c>
      <c r="B26" s="7" t="s">
        <v>44</v>
      </c>
      <c r="C26" s="7"/>
      <c r="D26" s="8"/>
      <c r="E26" s="8">
        <v>1.96E8</v>
      </c>
    </row>
    <row r="27" spans="8:8" ht="16.5">
      <c r="A27" s="6" t="s">
        <v>179</v>
      </c>
      <c r="B27" s="7" t="s">
        <v>180</v>
      </c>
      <c r="C27" s="7"/>
      <c r="D27" s="8"/>
      <c r="E27" s="8"/>
    </row>
    <row r="28" spans="8:8" ht="16.5">
      <c r="A28" s="6" t="s">
        <v>45</v>
      </c>
      <c r="B28" s="7" t="s">
        <v>46</v>
      </c>
      <c r="C28" s="7"/>
      <c r="D28" s="8"/>
      <c r="E28" s="8">
        <v>2.352E7</v>
      </c>
    </row>
    <row r="29" spans="8:8" ht="16.5">
      <c r="A29" s="6" t="s">
        <v>47</v>
      </c>
      <c r="B29" s="7" t="s">
        <v>48</v>
      </c>
      <c r="C29" s="7"/>
      <c r="D29" s="8"/>
      <c r="E29" s="8"/>
    </row>
    <row r="30" spans="8:8" ht="16.5">
      <c r="A30" s="9" t="s">
        <v>169</v>
      </c>
      <c r="B30" s="7" t="s">
        <v>49</v>
      </c>
      <c r="C30" s="7"/>
      <c r="D30" s="8"/>
      <c r="E30" s="8">
        <v>3.01909436E8</v>
      </c>
    </row>
    <row r="31" spans="8:8" ht="16.5">
      <c r="A31" s="6" t="s">
        <v>50</v>
      </c>
      <c r="B31" s="7" t="s">
        <v>51</v>
      </c>
      <c r="C31" s="7"/>
      <c r="D31" s="8"/>
      <c r="E31" s="8">
        <v>7.0E8</v>
      </c>
    </row>
    <row r="32" spans="8:8" ht="16.5">
      <c r="A32" s="6" t="s">
        <v>52</v>
      </c>
      <c r="B32" s="7" t="s">
        <v>53</v>
      </c>
      <c r="C32" s="7"/>
      <c r="D32" s="8"/>
      <c r="E32" s="8">
        <v>5.76E8</v>
      </c>
    </row>
    <row r="33" spans="8:8" ht="16.5">
      <c r="A33" s="6" t="s">
        <v>54</v>
      </c>
      <c r="B33" s="7" t="s">
        <v>55</v>
      </c>
      <c r="C33" s="7"/>
      <c r="D33" s="8"/>
      <c r="E33" s="8">
        <v>9.757E8</v>
      </c>
    </row>
    <row r="34" spans="8:8" ht="16.5">
      <c r="A34" s="10" t="s">
        <v>177</v>
      </c>
      <c r="B34" s="7" t="s">
        <v>56</v>
      </c>
      <c r="C34" s="7"/>
      <c r="D34" s="8">
        <v>9757000.0</v>
      </c>
      <c r="E34" s="8"/>
    </row>
    <row r="35" spans="8:8" ht="16.5">
      <c r="A35" s="10" t="s">
        <v>178</v>
      </c>
      <c r="B35" s="7" t="s">
        <v>57</v>
      </c>
      <c r="C35" s="7"/>
      <c r="D35" s="8">
        <v>2.9271E7</v>
      </c>
      <c r="E35" s="8"/>
    </row>
    <row r="36" spans="8:8" ht="16.5">
      <c r="A36" s="6" t="s">
        <v>58</v>
      </c>
      <c r="B36" s="7" t="s">
        <v>59</v>
      </c>
      <c r="C36" s="7"/>
      <c r="D36" s="8">
        <v>6.8299E8</v>
      </c>
      <c r="E36" s="8"/>
    </row>
    <row r="37" spans="8:8" ht="16.5">
      <c r="A37" s="6" t="s">
        <v>60</v>
      </c>
      <c r="B37" s="7" t="s">
        <v>61</v>
      </c>
      <c r="C37" s="7"/>
      <c r="D37" s="8">
        <v>5.0E7</v>
      </c>
      <c r="E37" s="8"/>
    </row>
    <row r="38" spans="8:8" ht="16.5">
      <c r="A38" s="11" t="s">
        <v>170</v>
      </c>
      <c r="B38" s="7" t="s">
        <v>62</v>
      </c>
      <c r="C38" s="7"/>
      <c r="D38" s="8">
        <v>1.0E8</v>
      </c>
      <c r="E38" s="8"/>
    </row>
    <row r="39" spans="8:8" ht="16.5">
      <c r="A39" s="11" t="s">
        <v>171</v>
      </c>
      <c r="B39" s="7" t="s">
        <v>63</v>
      </c>
      <c r="C39" s="7"/>
      <c r="D39" s="8">
        <v>1.27E7</v>
      </c>
      <c r="E39" s="8"/>
    </row>
    <row r="40" spans="8:8" ht="16.5">
      <c r="A40" s="11" t="s">
        <v>172</v>
      </c>
      <c r="B40" s="7" t="s">
        <v>64</v>
      </c>
      <c r="C40" s="7"/>
      <c r="D40" s="8">
        <v>6850000.0</v>
      </c>
      <c r="E40" s="8"/>
    </row>
    <row r="41" spans="8:8" ht="16.5">
      <c r="A41" s="11" t="s">
        <v>173</v>
      </c>
      <c r="B41" s="7" t="s">
        <v>181</v>
      </c>
      <c r="C41" s="7"/>
      <c r="D41" s="8">
        <v>1600000.0</v>
      </c>
      <c r="E41" s="8"/>
    </row>
    <row r="42" spans="8:8" ht="16.5">
      <c r="A42" s="11" t="s">
        <v>174</v>
      </c>
      <c r="B42" s="7" t="s">
        <v>167</v>
      </c>
      <c r="C42" s="7"/>
      <c r="D42" s="8"/>
      <c r="E42" s="8"/>
    </row>
    <row r="43" spans="8:8" ht="16.5">
      <c r="A43" s="6" t="s">
        <v>66</v>
      </c>
      <c r="B43" s="7" t="s">
        <v>67</v>
      </c>
      <c r="C43" s="7"/>
      <c r="D43" s="8"/>
      <c r="E43" s="8">
        <v>3500000.0</v>
      </c>
    </row>
    <row r="44" spans="8:8" ht="16.5">
      <c r="A44" s="12" t="s">
        <v>175</v>
      </c>
      <c r="B44" s="7" t="s">
        <v>68</v>
      </c>
      <c r="C44" s="7"/>
      <c r="D44" s="8"/>
      <c r="E44" s="8">
        <v>1.2045E7</v>
      </c>
    </row>
    <row r="45" spans="8:8" ht="16.5">
      <c r="A45" s="6" t="s">
        <v>69</v>
      </c>
      <c r="B45" s="7" t="s">
        <v>70</v>
      </c>
      <c r="C45" s="7"/>
      <c r="D45" s="8">
        <v>55000.0</v>
      </c>
      <c r="E45" s="8"/>
    </row>
    <row r="46" spans="8:8" ht="17.25">
      <c r="A46" s="13" t="s">
        <v>176</v>
      </c>
      <c r="B46" s="14" t="s">
        <v>71</v>
      </c>
      <c r="C46" s="14"/>
      <c r="D46" s="15">
        <v>6.5429198E7</v>
      </c>
      <c r="E46" s="15"/>
    </row>
    <row r="47" spans="8:8" ht="18.0">
      <c r="A47" s="16" t="s">
        <v>72</v>
      </c>
      <c r="B47" s="16"/>
      <c r="C47" s="16"/>
      <c r="D47" s="17">
        <v>3.20161748E9</v>
      </c>
      <c r="E47" s="17">
        <v>3.20161748E9</v>
      </c>
    </row>
  </sheetData>
  <mergeCells count="4">
    <mergeCell ref="A47:C47"/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selection activeCell="A10" sqref="A10"/>
    </sheetView>
  </sheetViews>
  <sheetFormatPr defaultRowHeight="15.0" defaultColWidth="10"/>
  <cols>
    <col min="1" max="1" customWidth="1" width="11.5703125" style="0"/>
    <col min="2" max="2" customWidth="1" width="17.285156" style="0"/>
    <col min="3" max="3" customWidth="1" width="17.140625" style="0"/>
    <col min="4" max="4" customWidth="1" width="32.285156" style="0"/>
  </cols>
  <sheetData>
    <row r="1" spans="8:8">
      <c r="A1" t="s">
        <v>73</v>
      </c>
      <c r="B1" s="1" t="s">
        <v>96</v>
      </c>
      <c r="C1" s="1"/>
    </row>
    <row r="2" spans="8:8" ht="15.75"/>
    <row r="3" spans="8:8" ht="15.75">
      <c r="A3" s="18" t="s">
        <v>0</v>
      </c>
      <c r="B3" s="19" t="s">
        <v>74</v>
      </c>
      <c r="C3" s="19" t="s">
        <v>75</v>
      </c>
      <c r="D3" s="19" t="s">
        <v>76</v>
      </c>
    </row>
    <row r="4" spans="8:8" ht="15.75">
      <c r="A4" s="20" t="s">
        <v>77</v>
      </c>
      <c r="B4" s="21" t="s">
        <v>78</v>
      </c>
      <c r="C4" s="22">
        <v>1.04E8</v>
      </c>
      <c r="D4" s="21" t="s">
        <v>79</v>
      </c>
    </row>
    <row r="5" spans="8:8" ht="15.75">
      <c r="A5" s="20" t="s">
        <v>80</v>
      </c>
      <c r="B5" s="21" t="s">
        <v>81</v>
      </c>
      <c r="C5" s="22">
        <v>7.75E7</v>
      </c>
      <c r="D5" s="21" t="s">
        <v>82</v>
      </c>
    </row>
    <row r="6" spans="8:8" ht="15.75">
      <c r="A6" s="20" t="s">
        <v>83</v>
      </c>
      <c r="B6" s="21" t="s">
        <v>84</v>
      </c>
      <c r="C6" s="22">
        <v>5.0E7</v>
      </c>
      <c r="D6" s="21"/>
    </row>
    <row r="7" spans="8:8" ht="15.75">
      <c r="A7" s="23" t="s">
        <v>72</v>
      </c>
      <c r="B7" s="24"/>
      <c r="C7" s="25" t="s">
        <v>85</v>
      </c>
      <c r="D7" s="21"/>
    </row>
    <row r="8" spans="8:8" ht="16.5">
      <c r="A8" s="26"/>
    </row>
    <row r="9" spans="8:8" ht="15.75">
      <c r="A9" s="18" t="s">
        <v>0</v>
      </c>
      <c r="B9" s="19" t="s">
        <v>74</v>
      </c>
      <c r="C9" s="19" t="s">
        <v>86</v>
      </c>
      <c r="D9" s="19" t="s">
        <v>76</v>
      </c>
    </row>
    <row r="10" spans="8:8" ht="15.75">
      <c r="A10" s="20" t="s">
        <v>87</v>
      </c>
      <c r="B10" s="21" t="s">
        <v>88</v>
      </c>
      <c r="C10" s="22">
        <v>6.3E7</v>
      </c>
      <c r="D10" s="21" t="s">
        <v>89</v>
      </c>
    </row>
    <row r="11" spans="8:8" ht="15.75">
      <c r="A11" s="20" t="s">
        <v>90</v>
      </c>
      <c r="B11" s="21" t="s">
        <v>91</v>
      </c>
      <c r="C11" s="22">
        <v>3.75E7</v>
      </c>
      <c r="D11" s="21" t="s">
        <v>92</v>
      </c>
    </row>
    <row r="12" spans="8:8" ht="15.75">
      <c r="A12" s="20" t="s">
        <v>93</v>
      </c>
      <c r="B12" s="21" t="s">
        <v>94</v>
      </c>
      <c r="C12" s="22">
        <v>1.5E7</v>
      </c>
      <c r="D12" s="21" t="s">
        <v>95</v>
      </c>
    </row>
    <row r="13" spans="8:8" ht="15.75">
      <c r="A13" s="23" t="s">
        <v>72</v>
      </c>
      <c r="B13" s="24"/>
      <c r="C13" s="27">
        <v>2.315E8</v>
      </c>
      <c r="D13" s="21"/>
    </row>
  </sheetData>
  <mergeCells count="3">
    <mergeCell ref="A7:B7"/>
    <mergeCell ref="A13:B13"/>
    <mergeCell ref="B1:C1"/>
  </mergeCells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R22"/>
  <sheetViews>
    <sheetView workbookViewId="0" zoomScale="80">
      <selection activeCell="A9" sqref="A9"/>
    </sheetView>
  </sheetViews>
  <sheetFormatPr defaultRowHeight="15.0" defaultColWidth="10"/>
  <cols>
    <col min="2" max="2" customWidth="1" width="13.285156" style="0"/>
    <col min="3" max="3" customWidth="1" width="13.7109375" style="0"/>
    <col min="4" max="4" customWidth="1" width="40.140625" style="0"/>
    <col min="5" max="5" customWidth="1" width="8.0" style="0"/>
    <col min="6" max="6" customWidth="1" width="13.140625" style="0"/>
    <col min="7" max="7" customWidth="1" width="13.5703125" style="0"/>
    <col min="8" max="8" customWidth="1" width="13.425781" style="0"/>
  </cols>
  <sheetData>
    <row r="1" spans="8:8">
      <c r="A1" s="1" t="s">
        <v>164</v>
      </c>
      <c r="B1" s="1"/>
      <c r="C1" s="1"/>
      <c r="D1" s="1"/>
      <c r="E1" s="1"/>
      <c r="F1" s="1"/>
      <c r="G1" s="1"/>
    </row>
    <row r="2" spans="8:8">
      <c r="A2" s="1" t="s">
        <v>102</v>
      </c>
      <c r="B2" s="1"/>
      <c r="C2" s="1"/>
      <c r="D2" s="1"/>
      <c r="E2" s="1"/>
      <c r="F2" s="1"/>
      <c r="G2" s="1"/>
    </row>
    <row r="3" spans="8:8" ht="15.75"/>
    <row r="4" spans="8:8" ht="15.75">
      <c r="A4" s="28"/>
      <c r="B4" s="28"/>
      <c r="C4" s="28"/>
      <c r="D4" s="28"/>
      <c r="E4" s="28"/>
      <c r="F4" s="29"/>
      <c r="G4" s="29"/>
      <c r="H4" s="30" t="s">
        <v>156</v>
      </c>
      <c r="I4" s="31"/>
      <c r="J4" s="31"/>
      <c r="K4" s="31"/>
      <c r="L4" s="31"/>
      <c r="M4" s="31"/>
      <c r="N4" s="31"/>
      <c r="O4" s="31"/>
      <c r="P4" s="31"/>
      <c r="Q4" s="32"/>
    </row>
    <row r="5" spans="8:8" ht="15.75">
      <c r="A5" s="33" t="s">
        <v>157</v>
      </c>
      <c r="B5" s="33" t="s">
        <v>107</v>
      </c>
      <c r="C5" s="33" t="s">
        <v>108</v>
      </c>
      <c r="D5" s="33" t="s">
        <v>158</v>
      </c>
      <c r="E5" s="33" t="s">
        <v>109</v>
      </c>
      <c r="F5" s="34" t="s">
        <v>97</v>
      </c>
      <c r="G5" s="34" t="s">
        <v>98</v>
      </c>
      <c r="H5" s="35" t="s">
        <v>159</v>
      </c>
      <c r="I5" s="36" t="s">
        <v>160</v>
      </c>
      <c r="J5" s="37"/>
      <c r="K5" s="38"/>
      <c r="L5" s="36" t="s">
        <v>161</v>
      </c>
      <c r="M5" s="37"/>
      <c r="N5" s="38"/>
      <c r="O5" s="36" t="s">
        <v>110</v>
      </c>
      <c r="P5" s="37"/>
      <c r="Q5" s="38"/>
    </row>
    <row r="6" spans="8:8" ht="27.75" customHeight="1">
      <c r="A6" s="39"/>
      <c r="B6" s="39"/>
      <c r="C6" s="39"/>
      <c r="D6" s="39"/>
      <c r="E6" s="39"/>
      <c r="F6" s="40"/>
      <c r="G6" s="40"/>
      <c r="H6" s="41"/>
      <c r="I6" s="42" t="s">
        <v>162</v>
      </c>
      <c r="J6" s="43" t="s">
        <v>163</v>
      </c>
      <c r="K6" s="44" t="s">
        <v>72</v>
      </c>
      <c r="L6" s="42" t="s">
        <v>162</v>
      </c>
      <c r="M6" s="43" t="s">
        <v>163</v>
      </c>
      <c r="N6" s="44" t="s">
        <v>72</v>
      </c>
      <c r="O6" s="42" t="s">
        <v>162</v>
      </c>
      <c r="P6" s="43" t="s">
        <v>163</v>
      </c>
      <c r="Q6" s="44" t="s">
        <v>72</v>
      </c>
    </row>
    <row r="7" spans="8:8" ht="15.75">
      <c r="A7" s="45" t="s">
        <v>7</v>
      </c>
      <c r="B7" s="46" t="s">
        <v>165</v>
      </c>
      <c r="C7" s="47"/>
      <c r="D7" s="47" t="str">
        <f>VLOOKUP(A7,'Neraca Saldo'!$A$6:$B$46,2,FALSE)</f>
        <v>Kas di Bank</v>
      </c>
      <c r="E7" s="47"/>
      <c r="F7" s="48">
        <v>2.5E7</v>
      </c>
      <c r="G7" s="48"/>
      <c r="H7" s="20"/>
      <c r="I7" s="47"/>
      <c r="J7" s="47"/>
      <c r="K7" s="47"/>
      <c r="L7" s="47"/>
      <c r="M7" s="47"/>
      <c r="N7" s="47"/>
      <c r="O7" s="47"/>
      <c r="P7" s="47"/>
      <c r="Q7" s="47"/>
    </row>
    <row r="8" spans="8:8">
      <c r="A8" s="49" t="s">
        <v>16</v>
      </c>
      <c r="B8" s="50"/>
      <c r="C8" s="51"/>
      <c r="D8" s="51" t="str">
        <f>VLOOKUP(A8,'Neraca Saldo'!$A$6:$B$46,2,FALSE)</f>
        <v>Persediaan Barang Dagang</v>
      </c>
      <c r="E8" s="51"/>
      <c r="F8" s="52"/>
      <c r="G8" s="52">
        <v>2.5E7</v>
      </c>
      <c r="H8" s="51"/>
      <c r="I8" s="51"/>
      <c r="J8" s="51"/>
      <c r="K8" s="51"/>
      <c r="L8" s="51"/>
      <c r="M8" s="51"/>
      <c r="N8" s="51"/>
      <c r="O8" s="51"/>
      <c r="P8" s="51"/>
      <c r="Q8" s="51"/>
    </row>
    <row r="9" spans="8:8">
      <c r="A9" s="53" t="s">
        <v>174</v>
      </c>
      <c r="B9" s="50" t="s">
        <v>166</v>
      </c>
      <c r="C9" s="51"/>
      <c r="D9" s="51" t="str">
        <f>VLOOKUP(A9,'Neraca Saldo'!$A$6:$B$46,2,FALSE)</f>
        <v>Biaya Utilitas</v>
      </c>
      <c r="E9" s="51"/>
      <c r="F9" s="52">
        <v>5600000.0</v>
      </c>
      <c r="G9" s="52"/>
      <c r="H9" s="51"/>
      <c r="I9" s="51"/>
      <c r="J9" s="51"/>
      <c r="K9" s="51"/>
      <c r="L9" s="51"/>
      <c r="M9" s="51"/>
      <c r="N9" s="51"/>
      <c r="O9" s="51"/>
      <c r="P9" s="51"/>
      <c r="Q9" s="51"/>
    </row>
    <row r="10" spans="8:8">
      <c r="A10" s="54" t="s">
        <v>7</v>
      </c>
      <c r="B10" s="50"/>
      <c r="C10" s="51"/>
      <c r="D10" s="51" t="str">
        <f>VLOOKUP(A10,'Neraca Saldo'!$A$6:$B$46,2,FALSE)</f>
        <v>Kas di Bank</v>
      </c>
      <c r="E10" s="51"/>
      <c r="F10" s="52"/>
      <c r="G10" s="52">
        <v>5600000.0</v>
      </c>
      <c r="H10" s="51"/>
      <c r="I10" s="51"/>
      <c r="J10" s="51"/>
      <c r="K10" s="51"/>
      <c r="L10" s="51"/>
      <c r="M10" s="51"/>
      <c r="N10" s="51"/>
      <c r="O10" s="51"/>
      <c r="P10" s="51"/>
      <c r="Q10" s="51"/>
    </row>
    <row r="11" spans="8:8">
      <c r="A11" s="53" t="s">
        <v>170</v>
      </c>
      <c r="B11" s="50" t="s">
        <v>184</v>
      </c>
      <c r="C11" s="51"/>
      <c r="D11" s="51" t="str">
        <f>VLOOKUP(A11,'Neraca Saldo'!$A$6:$B$46,2,FALSE)</f>
        <v>Biaya Gaji dan Upah Adm.</v>
      </c>
      <c r="E11" s="51"/>
      <c r="F11" s="52">
        <v>2.8E7</v>
      </c>
      <c r="G11" s="52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8:8">
      <c r="A12" s="55" t="s">
        <v>179</v>
      </c>
      <c r="B12" s="50"/>
      <c r="C12" s="51"/>
      <c r="D12" s="51" t="str">
        <f>VLOOKUP(A12,'Neraca Saldo'!$A$6:$B$46,2,FALSE)</f>
        <v>Biaya Gaji yang masih harus dibayar</v>
      </c>
      <c r="E12" s="51"/>
      <c r="F12" s="52"/>
      <c r="G12" s="52">
        <v>2.8E7</v>
      </c>
      <c r="H12" s="51"/>
      <c r="I12" s="51"/>
      <c r="J12" s="51"/>
      <c r="K12" s="51"/>
      <c r="L12" s="51"/>
      <c r="M12" s="51"/>
      <c r="N12" s="51"/>
      <c r="O12" s="51"/>
      <c r="P12" s="51"/>
      <c r="Q12" s="51"/>
    </row>
    <row r="13" spans="8:8">
      <c r="A13" s="53" t="s">
        <v>173</v>
      </c>
      <c r="B13" s="50" t="s">
        <v>183</v>
      </c>
      <c r="C13" s="51"/>
      <c r="D13" s="51" t="str">
        <f>VLOOKUP(A13,'Neraca Saldo'!$A$6:$B$46,2,FALSE)</f>
        <v>Biaya Entertein</v>
      </c>
      <c r="E13" s="51"/>
      <c r="F13" s="52">
        <v>475000.0</v>
      </c>
      <c r="G13" s="52"/>
      <c r="H13" s="51"/>
      <c r="I13" s="51"/>
      <c r="J13" s="51"/>
      <c r="K13" s="51"/>
      <c r="L13" s="51"/>
      <c r="M13" s="51"/>
      <c r="N13" s="51"/>
      <c r="O13" s="51"/>
      <c r="P13" s="51"/>
      <c r="Q13" s="51"/>
    </row>
    <row r="14" spans="8:8">
      <c r="A14" s="55" t="s">
        <v>5</v>
      </c>
      <c r="B14" s="50"/>
      <c r="C14" s="51"/>
      <c r="D14" s="51" t="str">
        <f>VLOOKUP(A14,'Neraca Saldo'!$A$6:$B$46,2,FALSE)</f>
        <v>Kas Kecil</v>
      </c>
      <c r="E14" s="51"/>
      <c r="F14" s="56"/>
      <c r="G14" s="52">
        <v>475000.0</v>
      </c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8:8">
      <c r="A15" s="57" t="s">
        <v>178</v>
      </c>
      <c r="B15" s="50" t="s">
        <v>182</v>
      </c>
      <c r="C15" s="51"/>
      <c r="D15" s="51" t="str">
        <f>VLOOKUP(A15,'Neraca Saldo'!$A$6:$B$46,2,FALSE)</f>
        <v>Retur Penjualan</v>
      </c>
      <c r="E15" s="51"/>
      <c r="F15" s="56">
        <v>2.5E7</v>
      </c>
      <c r="G15" s="52"/>
      <c r="H15" s="51"/>
      <c r="I15" s="51"/>
      <c r="J15" s="51"/>
      <c r="K15" s="51"/>
      <c r="L15" s="51"/>
      <c r="M15" s="51"/>
      <c r="N15" s="51"/>
      <c r="O15" s="51"/>
      <c r="P15" s="51"/>
      <c r="Q15" s="51"/>
    </row>
    <row r="16" spans="8:8">
      <c r="A16" s="54" t="s">
        <v>7</v>
      </c>
      <c r="B16" s="58"/>
      <c r="C16" s="51"/>
      <c r="D16" s="51" t="str">
        <f>VLOOKUP(A16,'Neraca Saldo'!$A$6:$B$46,2,FALSE)</f>
        <v>Kas di Bank</v>
      </c>
      <c r="E16" s="51"/>
      <c r="F16" s="56"/>
      <c r="G16" s="52">
        <v>2.5E7</v>
      </c>
      <c r="H16" s="51"/>
      <c r="I16" s="51"/>
      <c r="J16" s="51"/>
      <c r="K16" s="51"/>
      <c r="L16" s="51"/>
      <c r="M16" s="51"/>
      <c r="N16" s="51"/>
      <c r="O16" s="51"/>
      <c r="P16" s="51"/>
      <c r="Q16" s="51"/>
    </row>
    <row r="17" spans="8:8">
      <c r="A17" s="51"/>
      <c r="B17" s="50"/>
      <c r="C17" s="51"/>
      <c r="D17" s="51"/>
      <c r="E17" s="51"/>
      <c r="F17" s="56"/>
      <c r="G17" s="52"/>
      <c r="H17" s="51"/>
      <c r="I17" s="51"/>
      <c r="J17" s="51"/>
      <c r="K17" s="51"/>
      <c r="L17" s="51"/>
      <c r="M17" s="51"/>
      <c r="N17" s="51"/>
      <c r="O17" s="51"/>
      <c r="P17" s="51"/>
      <c r="Q17" s="51"/>
    </row>
    <row r="18" spans="8:8">
      <c r="A18" s="51"/>
      <c r="B18" s="50"/>
      <c r="C18" s="51"/>
      <c r="D18" s="51"/>
      <c r="E18" s="51"/>
      <c r="F18" s="56"/>
      <c r="G18" s="52"/>
      <c r="H18" s="51"/>
      <c r="I18" s="51"/>
      <c r="J18" s="59"/>
      <c r="K18" s="60"/>
      <c r="L18" s="51"/>
      <c r="M18" s="59"/>
      <c r="N18" s="59"/>
      <c r="O18" s="51"/>
      <c r="P18" s="51"/>
      <c r="Q18" s="51"/>
    </row>
    <row r="19" spans="8:8">
      <c r="A19" s="51"/>
      <c r="B19" s="50"/>
      <c r="C19" s="51"/>
      <c r="D19" s="51"/>
      <c r="E19" s="51"/>
      <c r="F19" s="56"/>
      <c r="G19" s="52"/>
      <c r="H19" s="51"/>
      <c r="I19" s="51"/>
      <c r="J19" s="51"/>
      <c r="K19" s="51"/>
      <c r="L19" s="51"/>
      <c r="M19" s="51"/>
      <c r="N19" s="51"/>
      <c r="O19" s="51"/>
      <c r="P19" s="51"/>
      <c r="Q19" s="51"/>
    </row>
    <row r="20" spans="8:8">
      <c r="A20" s="51"/>
      <c r="B20" s="50"/>
      <c r="C20" s="51"/>
      <c r="D20" s="51"/>
      <c r="E20" s="51"/>
      <c r="F20" s="56"/>
      <c r="G20" s="52"/>
      <c r="H20" s="51"/>
      <c r="I20" s="51"/>
      <c r="J20" s="51"/>
      <c r="K20" s="51"/>
      <c r="L20" s="51"/>
      <c r="M20" s="51"/>
      <c r="N20" s="51"/>
      <c r="O20" s="51"/>
      <c r="P20" s="51"/>
      <c r="Q20" s="51"/>
    </row>
    <row r="21" spans="8:8">
      <c r="A21" s="51"/>
      <c r="B21" s="50"/>
      <c r="C21" s="51"/>
      <c r="D21" s="51"/>
      <c r="E21" s="51"/>
      <c r="F21" s="56"/>
      <c r="G21" s="52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8:8" ht="15.75">
      <c r="A22" s="61"/>
      <c r="B22" s="62"/>
      <c r="C22" s="61"/>
      <c r="D22" s="61"/>
      <c r="E22" s="61"/>
      <c r="F22" s="63"/>
      <c r="G22" s="64"/>
      <c r="H22" s="61"/>
      <c r="I22" s="61"/>
      <c r="J22" s="61"/>
      <c r="K22" s="61"/>
      <c r="L22" s="61"/>
      <c r="M22" s="61"/>
      <c r="N22" s="61"/>
      <c r="O22" s="61"/>
      <c r="P22" s="61"/>
      <c r="Q22" s="61"/>
    </row>
  </sheetData>
  <mergeCells count="14">
    <mergeCell ref="A1:G1"/>
    <mergeCell ref="A2:G2"/>
    <mergeCell ref="L5:N5"/>
    <mergeCell ref="O5:Q5"/>
    <mergeCell ref="H4:Q4"/>
    <mergeCell ref="B5:B6"/>
    <mergeCell ref="A5:A6"/>
    <mergeCell ref="H5:H6"/>
    <mergeCell ref="C5:C6"/>
    <mergeCell ref="D5:D6"/>
    <mergeCell ref="E5:E6"/>
    <mergeCell ref="F5:F6"/>
    <mergeCell ref="G5:G6"/>
    <mergeCell ref="I5:K5"/>
  </mergeCells>
  <pageMargins left="0.7" right="0.7" top="0.75" bottom="0.75" header="0.3" footer="0.3"/>
</worksheet>
</file>

<file path=xl/worksheets/sheet4.xml><?xml version="1.0" encoding="utf-8"?>
<worksheet xmlns:r="http://schemas.openxmlformats.org/officeDocument/2006/relationships" xmlns="http://schemas.openxmlformats.org/spreadsheetml/2006/main">
  <dimension ref="A1:I88"/>
  <sheetViews>
    <sheetView tabSelected="1" workbookViewId="0">
      <selection activeCell="A87" sqref="A87"/>
    </sheetView>
  </sheetViews>
  <sheetFormatPr defaultRowHeight="15.0" defaultColWidth="10"/>
  <cols>
    <col min="1" max="1" customWidth="1" width="15.285156" style="0"/>
    <col min="3" max="3" customWidth="1" width="17.425781" style="0"/>
    <col min="5" max="5" customWidth="1" width="15.855469" style="0"/>
    <col min="6" max="6" customWidth="1" width="16.855469" style="0"/>
    <col min="7" max="7" customWidth="1" width="17.570312" style="0"/>
    <col min="8" max="8" customWidth="1" width="18.710938" style="0"/>
  </cols>
  <sheetData>
    <row r="2" spans="8:8">
      <c r="A2" s="65" t="s">
        <v>103</v>
      </c>
      <c r="B2" s="66"/>
      <c r="C2" s="66"/>
      <c r="D2" s="66"/>
      <c r="E2" s="66"/>
      <c r="F2" s="66"/>
      <c r="G2" s="66"/>
      <c r="H2" s="66"/>
    </row>
    <row r="3" spans="8:8">
      <c r="A3" s="67" t="s">
        <v>104</v>
      </c>
      <c r="B3" s="66"/>
      <c r="C3" s="66"/>
      <c r="D3" s="66"/>
      <c r="E3" s="66"/>
      <c r="F3" s="66"/>
      <c r="G3" s="66"/>
      <c r="H3" s="66"/>
    </row>
    <row r="4" spans="8:8" ht="15.75">
      <c r="A4" s="68"/>
      <c r="B4" s="68"/>
      <c r="C4" s="68"/>
      <c r="D4" s="68"/>
      <c r="E4" s="68"/>
      <c r="F4" s="68"/>
      <c r="G4" s="68"/>
      <c r="H4" s="68"/>
    </row>
    <row r="5" spans="8:8">
      <c r="A5" s="69" t="s">
        <v>105</v>
      </c>
      <c r="B5" s="70" t="s">
        <v>5</v>
      </c>
      <c r="C5" s="71"/>
      <c r="D5" s="71"/>
      <c r="E5" s="71"/>
      <c r="F5" s="72"/>
      <c r="G5" s="72"/>
      <c r="H5" s="73"/>
    </row>
    <row r="6" spans="8:8">
      <c r="A6" s="74" t="s">
        <v>106</v>
      </c>
      <c r="B6" s="67" t="str">
        <f>VLOOKUP(B5,'Neraca Saldo'!$A$6:$B$46,2,FALSE)</f>
        <v>Kas Kecil</v>
      </c>
      <c r="C6" s="75"/>
      <c r="D6" s="66"/>
      <c r="E6" s="75"/>
      <c r="F6" s="76"/>
      <c r="G6" s="77"/>
      <c r="H6" s="78"/>
    </row>
    <row r="7" spans="8:8" ht="15.75">
      <c r="A7" s="79"/>
      <c r="B7" s="66"/>
      <c r="C7" s="66"/>
      <c r="D7" s="66"/>
      <c r="E7" s="66"/>
      <c r="F7" s="77"/>
      <c r="G7" s="77"/>
      <c r="H7" s="78"/>
    </row>
    <row r="8" spans="8:8">
      <c r="A8" s="80" t="s">
        <v>107</v>
      </c>
      <c r="B8" s="81" t="s">
        <v>108</v>
      </c>
      <c r="C8" s="81" t="s">
        <v>76</v>
      </c>
      <c r="D8" s="81" t="s">
        <v>109</v>
      </c>
      <c r="E8" s="81" t="s">
        <v>97</v>
      </c>
      <c r="F8" s="82" t="s">
        <v>98</v>
      </c>
      <c r="G8" s="82" t="s">
        <v>110</v>
      </c>
      <c r="H8" s="83"/>
    </row>
    <row r="9" spans="8:8" ht="15.75">
      <c r="A9" s="84"/>
      <c r="B9" s="85"/>
      <c r="C9" s="85"/>
      <c r="D9" s="85"/>
      <c r="E9" s="85"/>
      <c r="F9" s="86"/>
      <c r="G9" s="87" t="s">
        <v>97</v>
      </c>
      <c r="H9" s="88" t="s">
        <v>98</v>
      </c>
    </row>
    <row r="10" spans="8:8">
      <c r="A10" s="89">
        <v>40878.0</v>
      </c>
      <c r="B10" s="90"/>
      <c r="C10" s="90" t="s">
        <v>111</v>
      </c>
      <c r="D10" s="91"/>
      <c r="E10" s="91"/>
      <c r="F10" s="92"/>
      <c r="G10" s="93">
        <f>VLOOKUP(B5,'Neraca Saldo'!$A$6:$E$46,4,FALSE)</f>
        <v>5000000.0</v>
      </c>
      <c r="H10" s="94"/>
    </row>
    <row r="11" spans="8:8">
      <c r="A11" s="95">
        <v>40908.0</v>
      </c>
      <c r="B11" s="96"/>
      <c r="C11" s="96" t="s">
        <v>112</v>
      </c>
      <c r="D11" s="97"/>
      <c r="E11" s="98">
        <f>SUMIF('Jurnal Umum'!$A$7:$G$16,'Buku Besar'!B5,'Jurnal Umum'!$F$7:$F$16)</f>
        <v>0.0</v>
      </c>
      <c r="F11" s="98">
        <f>SUMIF('Jurnal Umum'!$A$7:$G$16,'Buku Besar'!C5,'Jurnal Umum'!$G$7:$G$16)</f>
        <v>0.0</v>
      </c>
      <c r="G11" s="99"/>
      <c r="H11" s="100"/>
    </row>
    <row r="12" spans="8:8" ht="15.75">
      <c r="A12" s="101">
        <v>42460.0</v>
      </c>
      <c r="B12" s="102"/>
      <c r="C12" s="102"/>
      <c r="D12" s="102"/>
      <c r="E12" s="103"/>
      <c r="F12" s="104"/>
      <c r="G12" s="104"/>
      <c r="H12" s="105"/>
    </row>
    <row r="14" spans="8:8" ht="15.75">
      <c r="A14" s="68"/>
      <c r="B14" s="68"/>
      <c r="C14" s="68"/>
      <c r="D14" s="68"/>
      <c r="E14" s="68"/>
      <c r="F14" s="68"/>
      <c r="G14" s="68"/>
      <c r="H14" s="68"/>
    </row>
    <row r="15" spans="8:8">
      <c r="A15" s="69" t="s">
        <v>105</v>
      </c>
      <c r="B15" s="70" t="s">
        <v>7</v>
      </c>
      <c r="C15" s="71"/>
      <c r="D15" s="71"/>
      <c r="E15" s="71"/>
      <c r="F15" s="72"/>
      <c r="G15" s="72"/>
      <c r="H15" s="73"/>
    </row>
    <row r="16" spans="8:8">
      <c r="A16" s="74" t="s">
        <v>106</v>
      </c>
      <c r="B16" s="67" t="str">
        <f>VLOOKUP(B15,'Neraca Saldo'!$A$6:$B$46,2,FALSE)</f>
        <v>Kas di Bank</v>
      </c>
      <c r="C16" s="75"/>
      <c r="D16" s="66"/>
      <c r="E16" s="75"/>
      <c r="F16" s="76"/>
      <c r="G16" s="77"/>
      <c r="H16" s="78"/>
    </row>
    <row r="17" spans="8:8" ht="15.75">
      <c r="A17" s="79"/>
      <c r="B17" s="66"/>
      <c r="C17" s="66"/>
      <c r="D17" s="66"/>
      <c r="E17" s="66"/>
      <c r="F17" s="77"/>
      <c r="G17" s="77"/>
      <c r="H17" s="78"/>
    </row>
    <row r="18" spans="8:8">
      <c r="A18" s="80" t="s">
        <v>107</v>
      </c>
      <c r="B18" s="81" t="s">
        <v>108</v>
      </c>
      <c r="C18" s="81" t="s">
        <v>76</v>
      </c>
      <c r="D18" s="81" t="s">
        <v>109</v>
      </c>
      <c r="E18" s="81" t="s">
        <v>97</v>
      </c>
      <c r="F18" s="82" t="s">
        <v>98</v>
      </c>
      <c r="G18" s="82" t="s">
        <v>110</v>
      </c>
      <c r="H18" s="83"/>
    </row>
    <row r="19" spans="8:8" ht="15.75">
      <c r="A19" s="84"/>
      <c r="B19" s="85"/>
      <c r="C19" s="85"/>
      <c r="D19" s="85"/>
      <c r="E19" s="85"/>
      <c r="F19" s="86"/>
      <c r="G19" s="87" t="s">
        <v>97</v>
      </c>
      <c r="H19" s="88" t="s">
        <v>98</v>
      </c>
    </row>
    <row r="20" spans="8:8">
      <c r="A20" s="89">
        <v>40879.0</v>
      </c>
      <c r="B20" s="90"/>
      <c r="C20" s="90" t="s">
        <v>111</v>
      </c>
      <c r="D20" s="91"/>
      <c r="E20" s="91"/>
      <c r="F20" s="92"/>
      <c r="G20" s="106">
        <f>VLOOKUP(B15,'Neraca Saldo'!$A$6:$E$46,4,FALSE)</f>
        <v>2.08080282E8</v>
      </c>
      <c r="H20" s="94"/>
    </row>
    <row r="21" spans="8:8">
      <c r="A21" s="95">
        <v>40908.0</v>
      </c>
      <c r="B21" s="96"/>
      <c r="C21" s="96" t="s">
        <v>112</v>
      </c>
      <c r="D21" s="97"/>
      <c r="E21" s="98">
        <f>SUMIF('Jurnal Umum'!$A$7:$G$16,'Buku Besar'!B15,'Jurnal Umum'!$F$7:$F$16)</f>
        <v>2.5E7</v>
      </c>
      <c r="F21" s="98">
        <f>SUMIF('Jurnal Umum'!$A$7:$G$16,'Buku Besar'!C15,'Jurnal Umum'!$G$7:$G$16)</f>
        <v>0.0</v>
      </c>
      <c r="G21" s="98">
        <f>IF(G20+E21&gt;H20+F21,((G20+E21)-(H20+F21)),0)</f>
        <v>2.33080282E8</v>
      </c>
      <c r="H21" s="107">
        <f>IF(H20+F21&gt;G20+E21,((H20+F21)-(G20+E21)),0)</f>
        <v>0.0</v>
      </c>
    </row>
    <row r="22" spans="8:8" ht="15.75">
      <c r="A22" s="101">
        <v>42460.0</v>
      </c>
      <c r="B22" s="102"/>
      <c r="C22" s="102"/>
      <c r="D22" s="102"/>
      <c r="E22" s="103"/>
      <c r="F22" s="104"/>
      <c r="G22" s="104"/>
      <c r="H22" s="105"/>
    </row>
    <row r="24" spans="8:8" ht="15.75">
      <c r="A24" s="68"/>
      <c r="B24" s="68"/>
      <c r="C24" s="68"/>
      <c r="D24" s="68"/>
      <c r="E24" s="68"/>
      <c r="F24" s="68"/>
      <c r="G24" s="68"/>
      <c r="H24" s="68"/>
    </row>
    <row r="25" spans="8:8">
      <c r="A25" s="69" t="s">
        <v>105</v>
      </c>
      <c r="B25" s="70" t="s">
        <v>16</v>
      </c>
      <c r="C25" s="71"/>
      <c r="D25" s="71"/>
      <c r="E25" s="71"/>
      <c r="F25" s="72"/>
      <c r="G25" s="72"/>
      <c r="H25" s="73"/>
    </row>
    <row r="26" spans="8:8">
      <c r="A26" s="74" t="s">
        <v>106</v>
      </c>
      <c r="B26" s="67" t="str">
        <f>VLOOKUP(B25,'Neraca Saldo'!$A$6:$B$46,2,FALSE)</f>
        <v>Persediaan Barang Dagang</v>
      </c>
      <c r="C26" s="75"/>
      <c r="D26" s="66"/>
      <c r="E26" s="75"/>
      <c r="F26" s="76"/>
      <c r="G26" s="77"/>
      <c r="H26" s="78"/>
    </row>
    <row r="27" spans="8:8" ht="15.75">
      <c r="A27" s="79"/>
      <c r="B27" s="66"/>
      <c r="C27" s="66"/>
      <c r="D27" s="66"/>
      <c r="E27" s="66"/>
      <c r="F27" s="77"/>
      <c r="G27" s="77"/>
      <c r="H27" s="78"/>
    </row>
    <row r="28" spans="8:8">
      <c r="A28" s="80" t="s">
        <v>107</v>
      </c>
      <c r="B28" s="81" t="s">
        <v>108</v>
      </c>
      <c r="C28" s="81" t="s">
        <v>76</v>
      </c>
      <c r="D28" s="81" t="s">
        <v>109</v>
      </c>
      <c r="E28" s="81" t="s">
        <v>97</v>
      </c>
      <c r="F28" s="82" t="s">
        <v>98</v>
      </c>
      <c r="G28" s="82" t="s">
        <v>110</v>
      </c>
      <c r="H28" s="83"/>
    </row>
    <row r="29" spans="8:8" ht="15.75">
      <c r="A29" s="84"/>
      <c r="B29" s="85"/>
      <c r="C29" s="85"/>
      <c r="D29" s="85"/>
      <c r="E29" s="85"/>
      <c r="F29" s="86"/>
      <c r="G29" s="87" t="s">
        <v>97</v>
      </c>
      <c r="H29" s="88" t="s">
        <v>98</v>
      </c>
    </row>
    <row r="30" spans="8:8">
      <c r="A30" s="89">
        <v>40880.0</v>
      </c>
      <c r="B30" s="90"/>
      <c r="C30" s="90" t="s">
        <v>111</v>
      </c>
      <c r="D30" s="91"/>
      <c r="E30" s="91"/>
      <c r="F30" s="92"/>
      <c r="G30" s="106">
        <f>VLOOKUP(B25,'Neraca Saldo'!$A$6:$E$46,4,FALSE)</f>
        <v>8.916E8</v>
      </c>
      <c r="H30" s="94"/>
    </row>
    <row r="31" spans="8:8">
      <c r="A31" s="95">
        <v>40908.0</v>
      </c>
      <c r="B31" s="96"/>
      <c r="C31" s="96" t="s">
        <v>112</v>
      </c>
      <c r="D31" s="97"/>
      <c r="E31" s="98">
        <f>SUMIF('Jurnal Umum'!$A$7:$G$16,'Buku Besar'!B25,'Jurnal Umum'!$G$7:$G$16)</f>
        <v>2.5E7</v>
      </c>
      <c r="F31" s="98">
        <f>SUMIF('Jurnal Umum'!$A$7:$G$16,'Buku Besar'!C25,'Jurnal Umum'!$F$7:$F$16)</f>
        <v>0.0</v>
      </c>
      <c r="G31" s="98">
        <f>IF(G30+E31&gt;H30+F31,((G30+E31)-(H30+F31)),0)</f>
        <v>9.166E8</v>
      </c>
      <c r="H31" s="107">
        <f>IF(H30+F31&gt;G30+E31,((H30+F31)-(G30+E31)),0)</f>
        <v>0.0</v>
      </c>
    </row>
    <row r="32" spans="8:8" ht="15.75">
      <c r="A32" s="101">
        <v>42460.0</v>
      </c>
      <c r="B32" s="102"/>
      <c r="C32" s="102"/>
      <c r="D32" s="102"/>
      <c r="E32" s="103"/>
      <c r="F32" s="104"/>
      <c r="G32" s="104"/>
      <c r="H32" s="105"/>
    </row>
    <row r="34" spans="8:8" ht="15.75">
      <c r="A34" s="68"/>
      <c r="B34" s="68"/>
      <c r="C34" s="68"/>
      <c r="D34" s="68"/>
      <c r="E34" s="68"/>
      <c r="F34" s="68"/>
      <c r="G34" s="68"/>
      <c r="H34" s="68"/>
    </row>
    <row r="35" spans="8:8">
      <c r="A35" s="69" t="s">
        <v>105</v>
      </c>
      <c r="B35" s="70" t="s">
        <v>179</v>
      </c>
      <c r="C35" s="71"/>
      <c r="D35" s="71"/>
      <c r="E35" s="71"/>
      <c r="F35" s="72"/>
      <c r="G35" s="72"/>
      <c r="H35" s="73"/>
    </row>
    <row r="36" spans="8:8">
      <c r="A36" s="74" t="s">
        <v>106</v>
      </c>
      <c r="B36" s="67" t="str">
        <f>VLOOKUP(B35,'Neraca Saldo'!$A$6:$B$46,2,FALSE)</f>
        <v>Biaya Gaji yang masih harus dibayar</v>
      </c>
      <c r="C36" s="75"/>
      <c r="D36" s="66"/>
      <c r="E36" s="75"/>
      <c r="F36" s="76"/>
      <c r="G36" s="77"/>
      <c r="H36" s="78"/>
    </row>
    <row r="37" spans="8:8" ht="15.75">
      <c r="A37" s="79"/>
      <c r="B37" s="66"/>
      <c r="C37" s="66"/>
      <c r="D37" s="66"/>
      <c r="E37" s="66"/>
      <c r="F37" s="77"/>
      <c r="G37" s="77"/>
      <c r="H37" s="78"/>
    </row>
    <row r="38" spans="8:8">
      <c r="A38" s="80" t="s">
        <v>107</v>
      </c>
      <c r="B38" s="81" t="s">
        <v>108</v>
      </c>
      <c r="C38" s="81" t="s">
        <v>76</v>
      </c>
      <c r="D38" s="81" t="s">
        <v>109</v>
      </c>
      <c r="E38" s="81" t="s">
        <v>97</v>
      </c>
      <c r="F38" s="82" t="s">
        <v>98</v>
      </c>
      <c r="G38" s="82" t="s">
        <v>110</v>
      </c>
      <c r="H38" s="83"/>
    </row>
    <row r="39" spans="8:8" ht="15.75">
      <c r="A39" s="84"/>
      <c r="B39" s="85"/>
      <c r="C39" s="85"/>
      <c r="D39" s="85"/>
      <c r="E39" s="85"/>
      <c r="F39" s="86"/>
      <c r="G39" s="87" t="s">
        <v>97</v>
      </c>
      <c r="H39" s="88" t="s">
        <v>98</v>
      </c>
    </row>
    <row r="40" spans="8:8">
      <c r="A40" s="89">
        <v>40881.0</v>
      </c>
      <c r="B40" s="90"/>
      <c r="C40" s="90" t="s">
        <v>111</v>
      </c>
      <c r="D40" s="91"/>
      <c r="E40" s="91"/>
      <c r="F40" s="92"/>
      <c r="G40" s="92"/>
      <c r="H40" s="108">
        <f>VLOOKUP(B35,'Neraca Saldo'!$A$6:$E$46,5,FALSE)</f>
        <v>0.0</v>
      </c>
    </row>
    <row r="41" spans="8:8">
      <c r="A41" s="95">
        <v>40908.0</v>
      </c>
      <c r="B41" s="96"/>
      <c r="C41" s="96" t="s">
        <v>112</v>
      </c>
      <c r="D41" s="97"/>
      <c r="E41" s="98"/>
      <c r="F41" s="98"/>
      <c r="G41" s="98"/>
      <c r="H41" s="107"/>
    </row>
    <row r="42" spans="8:8" ht="15.75">
      <c r="A42" s="101">
        <v>42460.0</v>
      </c>
      <c r="B42" s="102"/>
      <c r="C42" s="102"/>
      <c r="D42" s="102"/>
      <c r="E42" s="103"/>
      <c r="F42" s="104"/>
      <c r="G42" s="104"/>
      <c r="H42" s="105"/>
    </row>
    <row r="44" spans="8:8" ht="15.75">
      <c r="A44" s="68"/>
      <c r="B44" s="68"/>
      <c r="C44" s="68"/>
      <c r="D44" s="68"/>
      <c r="E44" s="68"/>
      <c r="F44" s="68"/>
      <c r="G44" s="68"/>
      <c r="H44" s="68"/>
    </row>
    <row r="45" spans="8:8">
      <c r="A45" s="69" t="s">
        <v>105</v>
      </c>
      <c r="B45" s="109" t="s">
        <v>178</v>
      </c>
      <c r="C45" s="71"/>
      <c r="D45" s="71"/>
      <c r="E45" s="71"/>
      <c r="F45" s="72"/>
      <c r="G45" s="72"/>
      <c r="H45" s="73"/>
    </row>
    <row r="46" spans="8:8">
      <c r="A46" s="74" t="s">
        <v>106</v>
      </c>
      <c r="B46" s="67" t="str">
        <f>VLOOKUP(B45,'Neraca Saldo'!$A$6:$B$46,2,FALSE)</f>
        <v>Retur Penjualan</v>
      </c>
      <c r="C46" s="75"/>
      <c r="D46" s="66"/>
      <c r="E46" s="75"/>
      <c r="F46" s="76"/>
      <c r="G46" s="77"/>
      <c r="H46" s="78"/>
    </row>
    <row r="47" spans="8:8" ht="15.75">
      <c r="A47" s="79"/>
      <c r="B47" s="66"/>
      <c r="C47" s="66"/>
      <c r="D47" s="66"/>
      <c r="E47" s="66"/>
      <c r="F47" s="77"/>
      <c r="G47" s="77"/>
      <c r="H47" s="78"/>
    </row>
    <row r="48" spans="8:8">
      <c r="A48" s="80" t="s">
        <v>107</v>
      </c>
      <c r="B48" s="81" t="s">
        <v>108</v>
      </c>
      <c r="C48" s="81" t="s">
        <v>76</v>
      </c>
      <c r="D48" s="81" t="s">
        <v>109</v>
      </c>
      <c r="E48" s="81" t="s">
        <v>97</v>
      </c>
      <c r="F48" s="82" t="s">
        <v>98</v>
      </c>
      <c r="G48" s="82" t="s">
        <v>110</v>
      </c>
      <c r="H48" s="83"/>
    </row>
    <row r="49" spans="8:8" ht="15.75">
      <c r="A49" s="84"/>
      <c r="B49" s="85"/>
      <c r="C49" s="85"/>
      <c r="D49" s="85"/>
      <c r="E49" s="85"/>
      <c r="F49" s="86"/>
      <c r="G49" s="87" t="s">
        <v>97</v>
      </c>
      <c r="H49" s="88" t="s">
        <v>98</v>
      </c>
    </row>
    <row r="50" spans="8:8">
      <c r="A50" s="89">
        <v>40882.0</v>
      </c>
      <c r="B50" s="90"/>
      <c r="C50" s="90" t="s">
        <v>111</v>
      </c>
      <c r="D50" s="91"/>
      <c r="E50" s="91"/>
      <c r="F50" s="92"/>
      <c r="G50" s="106">
        <f>VLOOKUP(B45,'Neraca Saldo'!$A$6:$E$46,4,FALSE)</f>
        <v>2.9271E7</v>
      </c>
      <c r="H50" s="94"/>
    </row>
    <row r="51" spans="8:8">
      <c r="A51" s="95">
        <v>40908.0</v>
      </c>
      <c r="B51" s="96"/>
      <c r="C51" s="96" t="s">
        <v>112</v>
      </c>
      <c r="D51" s="97"/>
      <c r="E51" s="98"/>
      <c r="F51" s="98"/>
      <c r="G51" s="98"/>
      <c r="H51" s="107"/>
    </row>
    <row r="52" spans="8:8" ht="15.75">
      <c r="A52" s="101">
        <v>42460.0</v>
      </c>
      <c r="B52" s="102"/>
      <c r="C52" s="102"/>
      <c r="D52" s="102"/>
      <c r="E52" s="103"/>
      <c r="F52" s="104"/>
      <c r="G52" s="104"/>
      <c r="H52" s="105"/>
    </row>
    <row r="53" spans="8:8" ht="15.75">
      <c r="B53" s="110"/>
    </row>
    <row r="54" spans="8:8">
      <c r="A54" s="69" t="s">
        <v>105</v>
      </c>
      <c r="B54" s="111" t="s">
        <v>170</v>
      </c>
      <c r="C54" s="71"/>
      <c r="D54" s="71"/>
      <c r="E54" s="71"/>
      <c r="F54" s="72"/>
      <c r="G54" s="72"/>
      <c r="H54" s="73"/>
    </row>
    <row r="55" spans="8:8">
      <c r="A55" s="74" t="s">
        <v>106</v>
      </c>
      <c r="B55" s="67" t="str">
        <f>VLOOKUP(B54,'Neraca Saldo'!$A$6:$B$46,2,FALSE)</f>
        <v>Biaya Gaji dan Upah Adm.</v>
      </c>
      <c r="C55" s="75"/>
      <c r="D55" s="66"/>
      <c r="E55" s="75"/>
      <c r="F55" s="76"/>
      <c r="G55" s="77"/>
      <c r="H55" s="78"/>
    </row>
    <row r="56" spans="8:8" ht="15.75">
      <c r="A56" s="79"/>
      <c r="B56" s="66"/>
      <c r="C56" s="66"/>
      <c r="D56" s="66"/>
      <c r="E56" s="66"/>
      <c r="F56" s="77"/>
      <c r="G56" s="77"/>
      <c r="H56" s="78"/>
    </row>
    <row r="57" spans="8:8">
      <c r="A57" s="80" t="s">
        <v>107</v>
      </c>
      <c r="B57" s="81" t="s">
        <v>108</v>
      </c>
      <c r="C57" s="81" t="s">
        <v>76</v>
      </c>
      <c r="D57" s="81" t="s">
        <v>109</v>
      </c>
      <c r="E57" s="81" t="s">
        <v>97</v>
      </c>
      <c r="F57" s="82" t="s">
        <v>98</v>
      </c>
      <c r="G57" s="82" t="s">
        <v>110</v>
      </c>
      <c r="H57" s="83"/>
    </row>
    <row r="58" spans="8:8" ht="15.75">
      <c r="A58" s="84"/>
      <c r="B58" s="85"/>
      <c r="C58" s="85"/>
      <c r="D58" s="85"/>
      <c r="E58" s="85"/>
      <c r="F58" s="86"/>
      <c r="G58" s="87" t="s">
        <v>97</v>
      </c>
      <c r="H58" s="88" t="s">
        <v>98</v>
      </c>
    </row>
    <row r="59" spans="8:8">
      <c r="A59" s="89">
        <v>40882.0</v>
      </c>
      <c r="B59" s="90"/>
      <c r="C59" s="90" t="s">
        <v>111</v>
      </c>
      <c r="D59" s="91"/>
      <c r="E59" s="91"/>
      <c r="F59" s="92"/>
      <c r="G59" s="106">
        <f>VLOOKUP(B54,'Neraca Saldo'!$A$6:$E$46,4,FALSE)</f>
        <v>1.0E8</v>
      </c>
      <c r="H59" s="94"/>
    </row>
    <row r="60" spans="8:8">
      <c r="A60" s="95">
        <v>40908.0</v>
      </c>
      <c r="B60" s="96"/>
      <c r="C60" s="96" t="s">
        <v>112</v>
      </c>
      <c r="D60" s="97"/>
      <c r="E60" s="98"/>
      <c r="F60" s="98"/>
      <c r="G60" s="98"/>
      <c r="H60" s="107"/>
    </row>
    <row r="61" spans="8:8" ht="15.75">
      <c r="A61" s="101">
        <v>42460.0</v>
      </c>
      <c r="B61" s="102"/>
      <c r="C61" s="102"/>
      <c r="D61" s="102"/>
      <c r="E61" s="103"/>
      <c r="F61" s="104"/>
      <c r="G61" s="104"/>
      <c r="H61" s="105"/>
    </row>
    <row r="62" spans="8:8" ht="15.75">
      <c r="B62" s="110"/>
    </row>
    <row r="63" spans="8:8">
      <c r="A63" s="69" t="s">
        <v>105</v>
      </c>
      <c r="B63" s="111" t="s">
        <v>173</v>
      </c>
      <c r="C63" s="71"/>
      <c r="D63" s="71"/>
      <c r="E63" s="71"/>
      <c r="F63" s="72"/>
      <c r="G63" s="72"/>
      <c r="H63" s="73"/>
    </row>
    <row r="64" spans="8:8">
      <c r="A64" s="74" t="s">
        <v>106</v>
      </c>
      <c r="B64" s="67" t="str">
        <f>VLOOKUP(B63,'Neraca Saldo'!$A$6:$B$46,2,FALSE)</f>
        <v>Biaya Entertein</v>
      </c>
      <c r="C64" s="75"/>
      <c r="D64" s="66"/>
      <c r="E64" s="75"/>
      <c r="F64" s="76"/>
      <c r="G64" s="77"/>
      <c r="H64" s="78"/>
    </row>
    <row r="65" spans="8:8" ht="15.75">
      <c r="A65" s="79"/>
      <c r="B65" s="66"/>
      <c r="C65" s="66"/>
      <c r="D65" s="66"/>
      <c r="E65" s="66"/>
      <c r="F65" s="77"/>
      <c r="G65" s="77"/>
      <c r="H65" s="78"/>
    </row>
    <row r="66" spans="8:8">
      <c r="A66" s="80" t="s">
        <v>107</v>
      </c>
      <c r="B66" s="81" t="s">
        <v>108</v>
      </c>
      <c r="C66" s="81" t="s">
        <v>76</v>
      </c>
      <c r="D66" s="81" t="s">
        <v>109</v>
      </c>
      <c r="E66" s="81" t="s">
        <v>97</v>
      </c>
      <c r="F66" s="82" t="s">
        <v>98</v>
      </c>
      <c r="G66" s="82" t="s">
        <v>110</v>
      </c>
      <c r="H66" s="83"/>
    </row>
    <row r="67" spans="8:8" ht="15.75">
      <c r="A67" s="84"/>
      <c r="B67" s="85"/>
      <c r="C67" s="85"/>
      <c r="D67" s="85"/>
      <c r="E67" s="85"/>
      <c r="F67" s="86"/>
      <c r="G67" s="87" t="s">
        <v>97</v>
      </c>
      <c r="H67" s="88" t="s">
        <v>98</v>
      </c>
    </row>
    <row r="68" spans="8:8">
      <c r="A68" s="89">
        <v>40882.0</v>
      </c>
      <c r="B68" s="90"/>
      <c r="C68" s="90" t="s">
        <v>111</v>
      </c>
      <c r="D68" s="91"/>
      <c r="E68" s="91"/>
      <c r="F68" s="92"/>
      <c r="G68" s="106">
        <f>VLOOKUP(B63,'Neraca Saldo'!$A$6:$E$46,4,FALSE)</f>
        <v>1600000.0</v>
      </c>
      <c r="H68" s="94"/>
    </row>
    <row r="69" spans="8:8">
      <c r="A69" s="95">
        <v>40908.0</v>
      </c>
      <c r="B69" s="96"/>
      <c r="C69" s="96" t="s">
        <v>112</v>
      </c>
      <c r="D69" s="97"/>
      <c r="E69" s="98"/>
      <c r="F69" s="98"/>
      <c r="G69" s="98"/>
      <c r="H69" s="107"/>
    </row>
    <row r="70" spans="8:8" ht="15.75">
      <c r="A70" s="101">
        <v>42460.0</v>
      </c>
      <c r="B70" s="102"/>
      <c r="C70" s="102"/>
      <c r="D70" s="102"/>
      <c r="E70" s="103"/>
      <c r="F70" s="104"/>
      <c r="G70" s="104"/>
      <c r="H70" s="105"/>
    </row>
    <row r="71" spans="8:8" ht="15.75">
      <c r="B71" s="110"/>
    </row>
    <row r="72" spans="8:8">
      <c r="A72" s="69" t="s">
        <v>105</v>
      </c>
      <c r="B72" s="111" t="s">
        <v>174</v>
      </c>
      <c r="C72" s="71"/>
      <c r="D72" s="71"/>
      <c r="E72" s="71"/>
      <c r="F72" s="72"/>
      <c r="G72" s="72"/>
      <c r="H72" s="73"/>
    </row>
    <row r="73" spans="8:8">
      <c r="A73" s="74" t="s">
        <v>106</v>
      </c>
      <c r="B73" s="67" t="str">
        <f>VLOOKUP(B72,'Neraca Saldo'!$A$6:$B$46,2,FALSE)</f>
        <v>Biaya Utilitas</v>
      </c>
      <c r="C73" s="75"/>
      <c r="D73" s="66"/>
      <c r="E73" s="75"/>
      <c r="F73" s="76"/>
      <c r="G73" s="77"/>
      <c r="H73" s="78"/>
    </row>
    <row r="74" spans="8:8" ht="15.75">
      <c r="A74" s="79"/>
      <c r="B74" s="66"/>
      <c r="C74" s="66"/>
      <c r="D74" s="66"/>
      <c r="E74" s="66"/>
      <c r="F74" s="77"/>
      <c r="G74" s="77"/>
      <c r="H74" s="78"/>
    </row>
    <row r="75" spans="8:8">
      <c r="A75" s="80" t="s">
        <v>107</v>
      </c>
      <c r="B75" s="81" t="s">
        <v>108</v>
      </c>
      <c r="C75" s="81" t="s">
        <v>76</v>
      </c>
      <c r="D75" s="81" t="s">
        <v>109</v>
      </c>
      <c r="E75" s="81" t="s">
        <v>97</v>
      </c>
      <c r="F75" s="82" t="s">
        <v>98</v>
      </c>
      <c r="G75" s="82" t="s">
        <v>110</v>
      </c>
      <c r="H75" s="83"/>
    </row>
    <row r="76" spans="8:8" ht="15.75">
      <c r="A76" s="84"/>
      <c r="B76" s="85"/>
      <c r="C76" s="85"/>
      <c r="D76" s="85"/>
      <c r="E76" s="85"/>
      <c r="F76" s="86"/>
      <c r="G76" s="87" t="s">
        <v>97</v>
      </c>
      <c r="H76" s="88" t="s">
        <v>98</v>
      </c>
    </row>
    <row r="77" spans="8:8">
      <c r="A77" s="89">
        <v>40882.0</v>
      </c>
      <c r="B77" s="90"/>
      <c r="C77" s="90" t="s">
        <v>111</v>
      </c>
      <c r="D77" s="91"/>
      <c r="E77" s="91"/>
      <c r="F77" s="92"/>
      <c r="G77" s="106">
        <f>VLOOKUP(B72,'Neraca Saldo'!$A$6:$E$46,4,FALSE)</f>
        <v>0.0</v>
      </c>
      <c r="H77" s="94"/>
    </row>
    <row r="78" spans="8:8">
      <c r="A78" s="95">
        <v>40908.0</v>
      </c>
      <c r="B78" s="96"/>
      <c r="C78" s="96" t="s">
        <v>112</v>
      </c>
      <c r="D78" s="97"/>
      <c r="E78" s="98"/>
      <c r="F78" s="98"/>
      <c r="G78" s="98"/>
      <c r="H78" s="107"/>
    </row>
    <row r="79" spans="8:8" ht="15.75">
      <c r="A79" s="101">
        <v>42460.0</v>
      </c>
      <c r="B79" s="102"/>
      <c r="C79" s="102"/>
      <c r="D79" s="102"/>
      <c r="E79" s="103"/>
      <c r="F79" s="104"/>
      <c r="G79" s="104"/>
      <c r="H79" s="105"/>
    </row>
    <row r="84" spans="8:8">
      <c r="A84"/>
    </row>
    <row r="86" spans="8:8" ht="15.15">
      <c r="A86" t="s">
        <v>189</v>
      </c>
    </row>
    <row r="87" spans="8:8" ht="15.15">
      <c r="A87" t="s">
        <v>192</v>
      </c>
    </row>
    <row r="88" spans="8:8" ht="15.15">
      <c r="A88" t="s">
        <v>190</v>
      </c>
    </row>
  </sheetData>
  <mergeCells count="56">
    <mergeCell ref="A75:A76"/>
    <mergeCell ref="G48:H48"/>
    <mergeCell ref="F57:F58"/>
    <mergeCell ref="B48:B49"/>
    <mergeCell ref="C48:C49"/>
    <mergeCell ref="D48:D49"/>
    <mergeCell ref="E48:E49"/>
    <mergeCell ref="F48:F49"/>
    <mergeCell ref="G66:H66"/>
    <mergeCell ref="B57:B58"/>
    <mergeCell ref="A66:A67"/>
    <mergeCell ref="G18:H18"/>
    <mergeCell ref="F66:F67"/>
    <mergeCell ref="C57:C58"/>
    <mergeCell ref="B66:B67"/>
    <mergeCell ref="D66:D67"/>
    <mergeCell ref="E57:E58"/>
    <mergeCell ref="G8:H8"/>
    <mergeCell ref="A8:A9"/>
    <mergeCell ref="C66:C67"/>
    <mergeCell ref="E18:E19"/>
    <mergeCell ref="B28:B29"/>
    <mergeCell ref="C28:C29"/>
    <mergeCell ref="D28:D29"/>
    <mergeCell ref="E28:E29"/>
    <mergeCell ref="F28:F29"/>
    <mergeCell ref="G38:H38"/>
    <mergeCell ref="A48:A49"/>
    <mergeCell ref="G75:H75"/>
    <mergeCell ref="F38:F39"/>
    <mergeCell ref="A28:A29"/>
    <mergeCell ref="B18:B19"/>
    <mergeCell ref="D38:D39"/>
    <mergeCell ref="B38:B39"/>
    <mergeCell ref="C38:C39"/>
    <mergeCell ref="G57:H57"/>
    <mergeCell ref="B75:B76"/>
    <mergeCell ref="F75:F76"/>
    <mergeCell ref="C75:C76"/>
    <mergeCell ref="D75:D76"/>
    <mergeCell ref="E75:E76"/>
    <mergeCell ref="G28:H28"/>
    <mergeCell ref="A57:A58"/>
    <mergeCell ref="E38:E39"/>
    <mergeCell ref="C18:C19"/>
    <mergeCell ref="D57:D58"/>
    <mergeCell ref="A18:A19"/>
    <mergeCell ref="B8:B9"/>
    <mergeCell ref="D18:D19"/>
    <mergeCell ref="C8:C9"/>
    <mergeCell ref="D8:D9"/>
    <mergeCell ref="E8:E9"/>
    <mergeCell ref="F8:F9"/>
    <mergeCell ref="F18:F19"/>
    <mergeCell ref="A38:A39"/>
    <mergeCell ref="E66:E67"/>
  </mergeCell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dimension ref="B1:J31"/>
  <sheetViews>
    <sheetView workbookViewId="0">
      <selection activeCell="L13" sqref="L13"/>
    </sheetView>
  </sheetViews>
  <sheetFormatPr defaultRowHeight="15.0" defaultColWidth="10"/>
  <cols>
    <col min="2" max="2" customWidth="1" width="11.285156" style="0"/>
    <col min="4" max="4" customWidth="1" width="17.710938" style="0"/>
    <col min="6" max="6" customWidth="1" width="14.855469" style="0"/>
    <col min="7" max="7" customWidth="1" width="11.425781" style="0"/>
    <col min="8" max="8" customWidth="1" width="12.855469" style="0"/>
    <col min="9" max="9" customWidth="1" width="13.425781" style="0"/>
  </cols>
  <sheetData>
    <row r="1" spans="8:8" ht="16.5">
      <c r="B1" s="112" t="s">
        <v>103</v>
      </c>
      <c r="C1" s="71"/>
      <c r="D1" s="71"/>
      <c r="E1" s="71"/>
      <c r="F1" s="71"/>
      <c r="G1" s="71"/>
      <c r="H1" s="71"/>
      <c r="I1" s="66"/>
    </row>
    <row r="2" spans="8:8">
      <c r="B2" s="67" t="s">
        <v>185</v>
      </c>
      <c r="C2" s="66"/>
      <c r="D2" s="66"/>
      <c r="E2" s="66"/>
      <c r="F2" s="66"/>
      <c r="G2" s="66"/>
      <c r="H2" s="66"/>
      <c r="I2" s="66"/>
    </row>
    <row r="3" spans="8:8" ht="15.75">
      <c r="B3" s="68"/>
      <c r="C3" s="66"/>
      <c r="D3" s="66"/>
      <c r="E3" s="66"/>
      <c r="F3" s="66"/>
      <c r="G3" s="66"/>
      <c r="H3" s="66"/>
      <c r="I3" s="68"/>
    </row>
    <row r="4" spans="8:8">
      <c r="B4" s="69" t="s">
        <v>186</v>
      </c>
      <c r="C4" s="71"/>
      <c r="D4" s="71" t="s">
        <v>77</v>
      </c>
      <c r="E4" s="71"/>
      <c r="F4" s="71"/>
      <c r="G4" s="72"/>
      <c r="H4" s="72"/>
      <c r="I4" s="73"/>
    </row>
    <row r="5" spans="8:8">
      <c r="B5" s="74" t="s">
        <v>187</v>
      </c>
      <c r="C5" s="66"/>
      <c r="D5" s="75" t="str">
        <f>VLOOKUP(D4,'Master Buku Pembantu'!$A$4:$D$6,2,FALSE)</f>
        <v>Miraco Digital</v>
      </c>
      <c r="E5" s="66"/>
      <c r="F5" s="75"/>
      <c r="G5" s="76"/>
      <c r="H5" s="77"/>
      <c r="I5" s="78"/>
    </row>
    <row r="6" spans="8:8" ht="15.75">
      <c r="B6" s="79"/>
      <c r="C6" s="66"/>
      <c r="D6" s="66"/>
      <c r="E6" s="66"/>
      <c r="F6" s="66"/>
      <c r="G6" s="77"/>
      <c r="H6" s="77"/>
      <c r="I6" s="78"/>
    </row>
    <row r="7" spans="8:8">
      <c r="B7" s="80" t="s">
        <v>107</v>
      </c>
      <c r="C7" s="81" t="s">
        <v>108</v>
      </c>
      <c r="D7" s="81" t="s">
        <v>76</v>
      </c>
      <c r="E7" s="81" t="s">
        <v>109</v>
      </c>
      <c r="F7" s="81" t="s">
        <v>97</v>
      </c>
      <c r="G7" s="82" t="s">
        <v>98</v>
      </c>
      <c r="H7" s="82" t="s">
        <v>110</v>
      </c>
      <c r="I7" s="83"/>
    </row>
    <row r="8" spans="8:8" ht="15.75">
      <c r="B8" s="84"/>
      <c r="C8" s="85"/>
      <c r="D8" s="85"/>
      <c r="E8" s="85"/>
      <c r="F8" s="85"/>
      <c r="G8" s="86"/>
      <c r="H8" s="87" t="s">
        <v>97</v>
      </c>
      <c r="I8" s="88" t="s">
        <v>98</v>
      </c>
    </row>
    <row r="9" spans="8:8">
      <c r="B9" s="89">
        <v>40878.0</v>
      </c>
      <c r="C9" s="90"/>
      <c r="D9" s="90" t="s">
        <v>111</v>
      </c>
      <c r="E9" s="90"/>
      <c r="F9" s="90"/>
      <c r="G9" s="113"/>
      <c r="H9" s="113">
        <f>VLOOKUP(D4,'Master Buku Pembantu'!$A$4:$D$6,3,FALSE)</f>
        <v>1.04E8</v>
      </c>
      <c r="I9" s="114"/>
    </row>
    <row r="10" spans="8:8">
      <c r="B10" s="95">
        <v>40908.0</v>
      </c>
      <c r="C10" s="96"/>
      <c r="D10" s="96" t="s">
        <v>188</v>
      </c>
      <c r="E10" s="96"/>
      <c r="F10" s="98"/>
      <c r="G10" s="98">
        <f>SUMIF('[1]JURNAL UMUM'!$E$8:$G$140,'[1]BUKU PEMBANTU PIUTANG'!D4,'[1]JURNAL UMUM'!$G$8:$G$140)</f>
        <v>0.0</v>
      </c>
      <c r="H10" s="98">
        <f>IF(H9+F10&gt;I9+G10,((H9+F10)-(I9+G10)),0)</f>
        <v>1.04E8</v>
      </c>
      <c r="I10" s="107">
        <f>IF(I9+G10&gt;H9+F10,((I9+G10)-(H9+F10)),0)</f>
        <v>0.0</v>
      </c>
    </row>
    <row r="11" spans="8:8" ht="15.75">
      <c r="B11" s="115"/>
      <c r="C11" s="116"/>
      <c r="D11" s="116"/>
      <c r="E11" s="116"/>
      <c r="F11" s="117"/>
      <c r="G11" s="118"/>
      <c r="H11" s="118"/>
      <c r="I11" s="119"/>
    </row>
    <row r="12" spans="8:8">
      <c r="B12" s="28"/>
      <c r="C12" s="28"/>
      <c r="D12" s="28"/>
      <c r="E12" s="28"/>
      <c r="F12" s="28"/>
      <c r="G12" s="28"/>
      <c r="H12" s="28"/>
      <c r="I12" s="28"/>
    </row>
    <row r="13" spans="8:8" ht="15.75"/>
    <row r="14" spans="8:8">
      <c r="B14" s="69" t="s">
        <v>186</v>
      </c>
      <c r="C14" s="71"/>
      <c r="D14" s="71" t="s">
        <v>80</v>
      </c>
      <c r="E14" s="71"/>
      <c r="F14" s="71"/>
      <c r="G14" s="72"/>
      <c r="H14" s="72"/>
      <c r="I14" s="73"/>
    </row>
    <row r="15" spans="8:8">
      <c r="B15" s="74" t="s">
        <v>187</v>
      </c>
      <c r="C15" s="66"/>
      <c r="D15" s="75" t="str">
        <f>VLOOKUP(D14,'Master Buku Pembantu'!$A$4:$D$6,2,FALSE)</f>
        <v>Panorama Foto</v>
      </c>
      <c r="E15" s="66"/>
      <c r="F15" s="75"/>
      <c r="G15" s="76"/>
      <c r="H15" s="77"/>
      <c r="I15" s="78"/>
    </row>
    <row r="16" spans="8:8" ht="15.75">
      <c r="B16" s="79"/>
      <c r="C16" s="66"/>
      <c r="D16" s="66"/>
      <c r="E16" s="66"/>
      <c r="F16" s="66"/>
      <c r="G16" s="77"/>
      <c r="H16" s="77"/>
      <c r="I16" s="78"/>
    </row>
    <row r="17" spans="8:8">
      <c r="B17" s="80" t="s">
        <v>107</v>
      </c>
      <c r="C17" s="81" t="s">
        <v>108</v>
      </c>
      <c r="D17" s="81" t="s">
        <v>76</v>
      </c>
      <c r="E17" s="81" t="s">
        <v>109</v>
      </c>
      <c r="F17" s="81" t="s">
        <v>97</v>
      </c>
      <c r="G17" s="82" t="s">
        <v>98</v>
      </c>
      <c r="H17" s="82" t="s">
        <v>110</v>
      </c>
      <c r="I17" s="83"/>
    </row>
    <row r="18" spans="8:8" ht="15.75">
      <c r="B18" s="84"/>
      <c r="C18" s="85"/>
      <c r="D18" s="85"/>
      <c r="E18" s="85"/>
      <c r="F18" s="85"/>
      <c r="G18" s="86"/>
      <c r="H18" s="87" t="s">
        <v>97</v>
      </c>
      <c r="I18" s="88" t="s">
        <v>98</v>
      </c>
    </row>
    <row r="19" spans="8:8">
      <c r="B19" s="89">
        <v>40878.0</v>
      </c>
      <c r="C19" s="90"/>
      <c r="D19" s="90" t="s">
        <v>111</v>
      </c>
      <c r="E19" s="90"/>
      <c r="F19" s="90"/>
      <c r="G19" s="113"/>
      <c r="H19" s="113">
        <f>VLOOKUP(D14,'Master Buku Pembantu'!$A$4:$D$6,3,FALSE)</f>
        <v>7.75E7</v>
      </c>
      <c r="I19" s="114"/>
    </row>
    <row r="20" spans="8:8">
      <c r="B20" s="95">
        <v>40908.0</v>
      </c>
      <c r="C20" s="96"/>
      <c r="D20" s="96" t="s">
        <v>188</v>
      </c>
      <c r="E20" s="96"/>
      <c r="F20" s="98"/>
      <c r="G20" s="98"/>
      <c r="H20" s="98">
        <f>IF(H19+F20&gt;I19+G20,((H19+F20)-(I19+G20)),0)</f>
        <v>7.75E7</v>
      </c>
      <c r="I20" s="107">
        <f>IF(I19+G20&gt;H19+F20,((I19+G20)-(H19+F20)),0)</f>
        <v>0.0</v>
      </c>
    </row>
    <row r="21" spans="8:8" ht="15.75">
      <c r="B21" s="115"/>
      <c r="C21" s="116"/>
      <c r="D21" s="116"/>
      <c r="E21" s="116"/>
      <c r="F21" s="117"/>
      <c r="G21" s="118"/>
      <c r="H21" s="118"/>
      <c r="I21" s="119"/>
    </row>
    <row r="23" spans="8:8" ht="15.75"/>
    <row r="24" spans="8:8">
      <c r="B24" s="69" t="s">
        <v>186</v>
      </c>
      <c r="C24" s="71"/>
      <c r="D24" s="71" t="s">
        <v>83</v>
      </c>
      <c r="E24" s="71"/>
      <c r="F24" s="71"/>
      <c r="G24" s="72"/>
      <c r="H24" s="72"/>
      <c r="I24" s="73"/>
    </row>
    <row r="25" spans="8:8">
      <c r="B25" s="74" t="s">
        <v>187</v>
      </c>
      <c r="C25" s="66"/>
      <c r="D25" s="75" t="str">
        <f>VLOOKUP(D24,'Master Buku Pembantu'!$A$4:$D$6,2,FALSE)</f>
        <v>Muhammad Fadjar</v>
      </c>
      <c r="E25" s="66"/>
      <c r="F25" s="75"/>
      <c r="G25" s="76"/>
      <c r="H25" s="77"/>
      <c r="I25" s="78"/>
    </row>
    <row r="26" spans="8:8" ht="15.75">
      <c r="B26" s="79"/>
      <c r="C26" s="66"/>
      <c r="D26" s="66"/>
      <c r="E26" s="66"/>
      <c r="F26" s="66"/>
      <c r="G26" s="77"/>
      <c r="H26" s="77"/>
      <c r="I26" s="78"/>
    </row>
    <row r="27" spans="8:8">
      <c r="B27" s="80" t="s">
        <v>107</v>
      </c>
      <c r="C27" s="81" t="s">
        <v>108</v>
      </c>
      <c r="D27" s="81" t="s">
        <v>76</v>
      </c>
      <c r="E27" s="81" t="s">
        <v>109</v>
      </c>
      <c r="F27" s="81" t="s">
        <v>97</v>
      </c>
      <c r="G27" s="82" t="s">
        <v>98</v>
      </c>
      <c r="H27" s="82" t="s">
        <v>110</v>
      </c>
      <c r="I27" s="83"/>
    </row>
    <row r="28" spans="8:8" ht="15.75">
      <c r="B28" s="84"/>
      <c r="C28" s="85"/>
      <c r="D28" s="85"/>
      <c r="E28" s="85"/>
      <c r="F28" s="85"/>
      <c r="G28" s="86"/>
      <c r="H28" s="87" t="s">
        <v>97</v>
      </c>
      <c r="I28" s="88" t="s">
        <v>98</v>
      </c>
    </row>
    <row r="29" spans="8:8">
      <c r="B29" s="89">
        <v>40878.0</v>
      </c>
      <c r="C29" s="90"/>
      <c r="D29" s="90" t="s">
        <v>111</v>
      </c>
      <c r="E29" s="90"/>
      <c r="F29" s="90"/>
      <c r="G29" s="113"/>
      <c r="H29" s="113">
        <f>VLOOKUP(D24,'Master Buku Pembantu'!$A$4:$D$6,3,FALSE)</f>
        <v>5.0E7</v>
      </c>
      <c r="I29" s="114"/>
    </row>
    <row r="30" spans="8:8">
      <c r="B30" s="95">
        <v>40908.0</v>
      </c>
      <c r="C30" s="96"/>
      <c r="D30" s="96" t="s">
        <v>188</v>
      </c>
      <c r="E30" s="96"/>
      <c r="F30" s="98">
        <f>SUMIF('[1]JURNAL UMUM'!$E$8:$G$140,'[1]BUKU PEMBANTU PIUTANG'!D24,'[1]JURNAL UMUM'!$F$8:$F$140)</f>
        <v>0.0</v>
      </c>
      <c r="G30" s="98">
        <f>SUMIF('[1]JURNAL UMUM'!$E$8:$G$140,'[1]BUKU PEMBANTU PIUTANG'!D24,'[1]JURNAL UMUM'!$G$8:$G$140)</f>
        <v>0.0</v>
      </c>
      <c r="H30" s="98">
        <f>IF(H29+F30&gt;I29+G30,((H29+F30)-(I29+G30)),0)</f>
        <v>5.0E7</v>
      </c>
      <c r="I30" s="107">
        <f>IF(I29+G30&gt;H29+F30,((I29+G30)-(H29+F30)),0)</f>
        <v>0.0</v>
      </c>
    </row>
    <row r="31" spans="8:8" ht="15.75">
      <c r="B31" s="115"/>
      <c r="C31" s="116"/>
      <c r="D31" s="116"/>
      <c r="E31" s="116"/>
      <c r="F31" s="117"/>
      <c r="G31" s="118"/>
      <c r="H31" s="118"/>
      <c r="I31" s="119"/>
    </row>
  </sheetData>
  <mergeCells count="21">
    <mergeCell ref="H27:I27"/>
    <mergeCell ref="B27:B28"/>
    <mergeCell ref="C27:C28"/>
    <mergeCell ref="D27:D28"/>
    <mergeCell ref="E27:E28"/>
    <mergeCell ref="F27:F28"/>
    <mergeCell ref="G27:G28"/>
    <mergeCell ref="B17:B18"/>
    <mergeCell ref="H17:I17"/>
    <mergeCell ref="D7:D8"/>
    <mergeCell ref="C17:C18"/>
    <mergeCell ref="B7:B8"/>
    <mergeCell ref="G17:G18"/>
    <mergeCell ref="H7:I7"/>
    <mergeCell ref="C7:C8"/>
    <mergeCell ref="F17:F18"/>
    <mergeCell ref="D17:D18"/>
    <mergeCell ref="E17:E18"/>
    <mergeCell ref="E7:E8"/>
    <mergeCell ref="F7:F8"/>
    <mergeCell ref="G7:G8"/>
  </mergeCells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dimension ref="A1:H57"/>
  <sheetViews>
    <sheetView workbookViewId="0">
      <selection activeCell="E14" sqref="E14"/>
    </sheetView>
  </sheetViews>
  <sheetFormatPr defaultRowHeight="15.0" defaultColWidth="10"/>
  <cols>
    <col min="1" max="1" customWidth="1" width="13.5703125" style="0"/>
    <col min="2" max="2" customWidth="1" width="27.140625" style="0"/>
    <col min="3" max="3" customWidth="1" width="14.7109375" style="0"/>
    <col min="4" max="4" customWidth="1" width="16.285156" style="0"/>
    <col min="5" max="5" customWidth="1" width="16.570312" style="0"/>
    <col min="6" max="6" customWidth="1" width="16.140625" style="0"/>
    <col min="7" max="7" customWidth="1" width="17.0" style="0"/>
  </cols>
  <sheetData>
    <row r="2" spans="8:8" ht="16.5">
      <c r="A2" s="120" t="s">
        <v>103</v>
      </c>
      <c r="B2" s="121"/>
      <c r="C2" s="121"/>
      <c r="D2" s="121"/>
      <c r="E2" s="121"/>
      <c r="F2" s="121"/>
      <c r="G2" s="121"/>
    </row>
    <row r="3" spans="8:8" ht="16.5">
      <c r="A3" s="122" t="s">
        <v>113</v>
      </c>
      <c r="B3" s="121"/>
      <c r="C3" s="121"/>
      <c r="D3" s="121"/>
      <c r="E3" s="121"/>
      <c r="F3" s="121"/>
      <c r="G3" s="121"/>
    </row>
    <row r="4" spans="8:8" ht="17.25">
      <c r="A4" s="123" t="s">
        <v>114</v>
      </c>
      <c r="B4" s="124"/>
      <c r="C4" s="124"/>
      <c r="D4" s="124"/>
      <c r="E4" s="124"/>
      <c r="F4" s="124"/>
      <c r="G4" s="124"/>
    </row>
    <row r="5" spans="8:8" ht="16.5">
      <c r="A5" s="121"/>
      <c r="B5" s="121"/>
      <c r="C5" s="121"/>
      <c r="D5" s="121"/>
      <c r="E5" s="121"/>
      <c r="F5" s="121"/>
      <c r="G5" s="121"/>
    </row>
    <row r="6" spans="8:8" ht="16.5">
      <c r="A6" s="125" t="s">
        <v>115</v>
      </c>
      <c r="B6" s="121"/>
      <c r="C6" s="121"/>
      <c r="D6" s="121"/>
      <c r="E6" s="121"/>
      <c r="F6" s="121"/>
      <c r="G6" s="121"/>
    </row>
    <row r="7" spans="8:8" ht="16.5">
      <c r="A7" s="121"/>
      <c r="B7" s="126" t="s">
        <v>55</v>
      </c>
      <c r="C7" s="121"/>
      <c r="D7" s="121"/>
      <c r="E7" s="127"/>
      <c r="F7" s="121"/>
      <c r="G7" s="121"/>
    </row>
    <row r="8" spans="8:8" ht="16.5">
      <c r="A8" s="121"/>
      <c r="B8" s="126" t="s">
        <v>116</v>
      </c>
      <c r="C8" s="121"/>
      <c r="D8" s="127"/>
      <c r="E8" s="121"/>
      <c r="F8" s="121"/>
      <c r="G8" s="121"/>
    </row>
    <row r="9" spans="8:8" ht="17.25">
      <c r="A9" s="121"/>
      <c r="B9" s="126" t="s">
        <v>57</v>
      </c>
      <c r="C9" s="121"/>
      <c r="D9" s="128"/>
      <c r="E9" s="121"/>
      <c r="F9" s="121"/>
      <c r="G9" s="121"/>
    </row>
    <row r="10" spans="8:8" ht="17.25">
      <c r="A10" s="121"/>
      <c r="B10" s="129" t="s">
        <v>117</v>
      </c>
      <c r="C10" s="120"/>
      <c r="D10" s="130"/>
      <c r="E10" s="131"/>
      <c r="F10" s="121"/>
      <c r="G10" s="121"/>
    </row>
    <row r="11" spans="8:8" ht="16.5">
      <c r="A11" s="120" t="s">
        <v>118</v>
      </c>
      <c r="B11" s="126"/>
      <c r="C11" s="121"/>
      <c r="D11" s="127"/>
      <c r="E11" s="121"/>
      <c r="F11" s="121"/>
      <c r="G11" s="127"/>
    </row>
    <row r="12" spans="8:8" ht="16.5">
      <c r="A12" s="129" t="s">
        <v>59</v>
      </c>
      <c r="B12" s="121"/>
      <c r="C12" s="121"/>
      <c r="D12" s="121"/>
      <c r="E12" s="121"/>
      <c r="F12" s="121"/>
      <c r="G12" s="121"/>
    </row>
    <row r="13" spans="8:8" ht="16.5">
      <c r="A13" s="121"/>
      <c r="B13" s="126" t="s">
        <v>59</v>
      </c>
      <c r="C13" s="121"/>
      <c r="D13" s="121"/>
      <c r="E13" s="127"/>
      <c r="F13" s="121"/>
      <c r="G13" s="121"/>
    </row>
    <row r="14" spans="8:8" ht="16.5">
      <c r="A14" s="121"/>
      <c r="B14" s="126" t="s">
        <v>119</v>
      </c>
      <c r="C14" s="121"/>
      <c r="D14" s="121"/>
      <c r="E14" s="127"/>
      <c r="F14" s="121"/>
      <c r="G14" s="121"/>
    </row>
    <row r="15" spans="8:8" ht="16.5">
      <c r="A15" s="121"/>
      <c r="B15" s="126" t="s">
        <v>120</v>
      </c>
      <c r="C15" s="121"/>
      <c r="D15" s="127"/>
      <c r="E15" s="121"/>
      <c r="F15" s="121"/>
      <c r="G15" s="121"/>
    </row>
    <row r="16" spans="8:8" ht="16.5">
      <c r="A16" s="121"/>
      <c r="B16" s="126" t="s">
        <v>121</v>
      </c>
      <c r="C16" s="121"/>
      <c r="D16" s="127"/>
      <c r="E16" s="121"/>
      <c r="F16" s="121"/>
      <c r="G16" s="121"/>
    </row>
    <row r="17" spans="8:8" ht="16.5">
      <c r="A17" s="121"/>
      <c r="B17" s="129" t="s">
        <v>122</v>
      </c>
      <c r="C17" s="120"/>
      <c r="D17" s="130"/>
      <c r="E17" s="130"/>
      <c r="F17" s="121"/>
      <c r="G17" s="121"/>
    </row>
    <row r="18" spans="8:8" ht="17.25">
      <c r="A18" s="120" t="s">
        <v>59</v>
      </c>
      <c r="B18" s="126"/>
      <c r="C18" s="121"/>
      <c r="D18" s="127"/>
      <c r="E18" s="127"/>
      <c r="F18" s="121"/>
      <c r="G18" s="128"/>
    </row>
    <row r="19" spans="8:8" ht="16.5">
      <c r="A19" s="120" t="s">
        <v>123</v>
      </c>
      <c r="B19" s="129"/>
      <c r="C19" s="120"/>
      <c r="D19" s="130"/>
      <c r="E19" s="130"/>
      <c r="F19" s="130"/>
      <c r="G19" s="130"/>
    </row>
    <row r="20" spans="8:8" ht="16.5">
      <c r="A20" s="129" t="s">
        <v>124</v>
      </c>
      <c r="B20" s="121"/>
      <c r="C20" s="121"/>
      <c r="D20" s="121"/>
      <c r="E20" s="121"/>
      <c r="F20" s="121"/>
      <c r="G20" s="121"/>
    </row>
    <row r="21" spans="8:8" ht="16.5">
      <c r="A21" s="129" t="s">
        <v>125</v>
      </c>
      <c r="B21" s="121"/>
      <c r="C21" s="121"/>
      <c r="D21" s="121"/>
      <c r="E21" s="121"/>
      <c r="F21" s="121"/>
      <c r="G21" s="121"/>
    </row>
    <row r="22" spans="8:8" ht="16.5">
      <c r="A22" s="121"/>
      <c r="B22" s="126" t="s">
        <v>126</v>
      </c>
      <c r="C22" s="121"/>
      <c r="D22" s="121"/>
      <c r="E22" s="127"/>
      <c r="F22" s="121"/>
      <c r="G22" s="121"/>
    </row>
    <row r="23" spans="8:8" ht="16.5">
      <c r="A23" s="121"/>
      <c r="B23" s="126" t="s">
        <v>127</v>
      </c>
      <c r="C23" s="121"/>
      <c r="D23" s="121"/>
      <c r="E23" s="127"/>
      <c r="F23" s="121"/>
      <c r="G23" s="121"/>
    </row>
    <row r="24" spans="8:8" ht="16.5">
      <c r="A24" s="121"/>
      <c r="B24" s="126" t="s">
        <v>128</v>
      </c>
      <c r="C24" s="121"/>
      <c r="D24" s="121"/>
      <c r="E24" s="127"/>
      <c r="F24" s="121"/>
      <c r="G24" s="121"/>
    </row>
    <row r="25" spans="8:8" ht="16.5">
      <c r="A25" s="121"/>
      <c r="B25" s="126" t="s">
        <v>129</v>
      </c>
      <c r="C25" s="121"/>
      <c r="D25" s="121"/>
      <c r="E25" s="127"/>
      <c r="F25" s="121"/>
      <c r="G25" s="121"/>
    </row>
    <row r="26" spans="8:8" ht="16.5">
      <c r="A26" s="121"/>
      <c r="B26" s="126" t="s">
        <v>130</v>
      </c>
      <c r="C26" s="121"/>
      <c r="D26" s="121"/>
      <c r="E26" s="127"/>
      <c r="F26" s="121"/>
      <c r="G26" s="121"/>
    </row>
    <row r="27" spans="8:8" ht="17.25">
      <c r="A27" s="121"/>
      <c r="B27" s="126" t="s">
        <v>131</v>
      </c>
      <c r="C27" s="121"/>
      <c r="D27" s="121"/>
      <c r="E27" s="128"/>
      <c r="F27" s="121"/>
      <c r="G27" s="121"/>
    </row>
    <row r="28" spans="8:8" ht="16.5">
      <c r="A28" s="120" t="s">
        <v>132</v>
      </c>
      <c r="B28" s="129"/>
      <c r="C28" s="120"/>
      <c r="D28" s="120"/>
      <c r="E28" s="120"/>
      <c r="F28" s="130"/>
      <c r="G28" s="121"/>
    </row>
    <row r="29" spans="8:8" ht="16.5">
      <c r="A29" s="129" t="s">
        <v>133</v>
      </c>
      <c r="B29" s="121"/>
      <c r="C29" s="121"/>
      <c r="D29" s="121"/>
      <c r="E29" s="121"/>
      <c r="F29" s="121"/>
      <c r="G29" s="121"/>
    </row>
    <row r="30" spans="8:8" ht="16.5">
      <c r="A30" s="121"/>
      <c r="B30" s="126" t="s">
        <v>126</v>
      </c>
      <c r="C30" s="121"/>
      <c r="D30" s="121"/>
      <c r="E30" s="127"/>
      <c r="F30" s="121"/>
      <c r="G30" s="121"/>
    </row>
    <row r="31" spans="8:8" ht="16.5">
      <c r="A31" s="121"/>
      <c r="B31" s="126" t="s">
        <v>134</v>
      </c>
      <c r="C31" s="121"/>
      <c r="D31" s="121"/>
      <c r="E31" s="127"/>
      <c r="F31" s="121"/>
      <c r="G31" s="121"/>
    </row>
    <row r="32" spans="8:8" ht="16.5">
      <c r="A32" s="121"/>
      <c r="B32" s="126" t="s">
        <v>135</v>
      </c>
      <c r="C32" s="121"/>
      <c r="D32" s="121"/>
      <c r="E32" s="127"/>
      <c r="F32" s="121"/>
      <c r="G32" s="121"/>
    </row>
    <row r="33" spans="8:8" ht="16.5">
      <c r="A33" s="121"/>
      <c r="B33" s="126" t="s">
        <v>65</v>
      </c>
      <c r="C33" s="121"/>
      <c r="D33" s="121"/>
      <c r="E33" s="127"/>
      <c r="F33" s="121"/>
      <c r="G33" s="121"/>
    </row>
    <row r="34" spans="8:8" ht="16.5">
      <c r="A34" s="121"/>
      <c r="B34" s="126" t="s">
        <v>136</v>
      </c>
      <c r="C34" s="121"/>
      <c r="D34" s="121"/>
      <c r="E34" s="127"/>
      <c r="F34" s="121"/>
      <c r="G34" s="121"/>
    </row>
    <row r="35" spans="8:8" ht="16.5">
      <c r="A35" s="121"/>
      <c r="B35" s="126" t="s">
        <v>137</v>
      </c>
      <c r="C35" s="121"/>
      <c r="D35" s="121"/>
      <c r="E35" s="127"/>
      <c r="F35" s="121"/>
      <c r="G35" s="121"/>
    </row>
    <row r="36" spans="8:8" ht="16.5">
      <c r="A36" s="121"/>
      <c r="B36" s="126" t="s">
        <v>138</v>
      </c>
      <c r="C36" s="121"/>
      <c r="D36" s="121"/>
      <c r="E36" s="127"/>
      <c r="F36" s="121"/>
      <c r="G36" s="121"/>
    </row>
    <row r="37" spans="8:8" ht="16.5">
      <c r="A37" s="121"/>
      <c r="B37" s="126" t="s">
        <v>139</v>
      </c>
      <c r="C37" s="121"/>
      <c r="D37" s="121"/>
      <c r="E37" s="127"/>
      <c r="F37" s="121"/>
      <c r="G37" s="121"/>
    </row>
    <row r="38" spans="8:8" ht="17.25">
      <c r="A38" s="121"/>
      <c r="B38" s="126" t="s">
        <v>140</v>
      </c>
      <c r="C38" s="121"/>
      <c r="D38" s="121"/>
      <c r="E38" s="128"/>
      <c r="F38" s="121"/>
      <c r="G38" s="121"/>
    </row>
    <row r="39" spans="8:8" ht="16.5">
      <c r="A39" s="120" t="s">
        <v>141</v>
      </c>
      <c r="B39" s="129"/>
      <c r="C39" s="120"/>
      <c r="D39" s="120"/>
      <c r="E39" s="130"/>
      <c r="F39" s="130"/>
      <c r="G39" s="120"/>
    </row>
    <row r="40" spans="8:8" ht="17.25">
      <c r="A40" s="120" t="s">
        <v>142</v>
      </c>
      <c r="B40" s="129"/>
      <c r="C40" s="120"/>
      <c r="D40" s="120"/>
      <c r="E40" s="130"/>
      <c r="F40" s="130"/>
      <c r="G40" s="131"/>
    </row>
    <row r="41" spans="8:8" ht="16.5">
      <c r="A41" s="120" t="s">
        <v>143</v>
      </c>
      <c r="B41" s="129"/>
      <c r="C41" s="120"/>
      <c r="D41" s="120"/>
      <c r="E41" s="130"/>
      <c r="F41" s="130"/>
      <c r="G41" s="130"/>
    </row>
    <row r="42" spans="8:8" ht="16.5">
      <c r="A42" s="129" t="s">
        <v>144</v>
      </c>
      <c r="B42" s="121"/>
      <c r="C42" s="121"/>
      <c r="D42" s="121"/>
      <c r="E42" s="121"/>
      <c r="F42" s="121"/>
      <c r="G42" s="121"/>
    </row>
    <row r="43" spans="8:8" ht="16.5">
      <c r="A43" s="121"/>
      <c r="B43" s="126" t="s">
        <v>67</v>
      </c>
      <c r="C43" s="121"/>
      <c r="D43" s="121"/>
      <c r="E43" s="127"/>
      <c r="F43" s="121"/>
      <c r="G43" s="121"/>
    </row>
    <row r="44" spans="8:8" ht="16.5">
      <c r="A44" s="121"/>
      <c r="B44" s="126" t="s">
        <v>145</v>
      </c>
      <c r="C44" s="121"/>
      <c r="D44" s="121"/>
      <c r="E44" s="127"/>
      <c r="F44" s="121"/>
      <c r="G44" s="121"/>
    </row>
    <row r="45" spans="8:8" ht="16.5">
      <c r="A45" s="121"/>
      <c r="B45" s="126" t="s">
        <v>146</v>
      </c>
      <c r="C45" s="121"/>
      <c r="D45" s="121"/>
      <c r="E45" s="127"/>
      <c r="F45" s="121"/>
      <c r="G45" s="121"/>
    </row>
    <row r="46" spans="8:8" ht="16.5">
      <c r="A46" s="121"/>
      <c r="B46" s="126" t="s">
        <v>147</v>
      </c>
      <c r="C46" s="121"/>
      <c r="D46" s="121"/>
      <c r="E46" s="127"/>
      <c r="F46" s="121"/>
      <c r="G46" s="121"/>
    </row>
    <row r="47" spans="8:8" ht="16.5">
      <c r="A47" s="121"/>
      <c r="B47" s="126" t="s">
        <v>148</v>
      </c>
      <c r="C47" s="121"/>
      <c r="D47" s="121"/>
      <c r="E47" s="127"/>
      <c r="F47" s="121"/>
      <c r="G47" s="121"/>
    </row>
    <row r="48" spans="8:8" ht="17.25">
      <c r="A48" s="121"/>
      <c r="B48" s="126" t="s">
        <v>144</v>
      </c>
      <c r="C48" s="121"/>
      <c r="D48" s="121"/>
      <c r="E48" s="128"/>
      <c r="F48" s="121"/>
      <c r="G48" s="121"/>
    </row>
    <row r="49" spans="8:8" ht="16.5">
      <c r="A49" s="120" t="s">
        <v>149</v>
      </c>
      <c r="B49" s="126"/>
      <c r="C49" s="121"/>
      <c r="D49" s="121"/>
      <c r="E49" s="127"/>
      <c r="F49" s="130"/>
      <c r="G49" s="121"/>
    </row>
    <row r="50" spans="8:8" ht="16.5">
      <c r="A50" s="129" t="s">
        <v>150</v>
      </c>
      <c r="B50" s="121"/>
      <c r="C50" s="121"/>
      <c r="D50" s="121"/>
      <c r="E50" s="121"/>
      <c r="F50" s="121"/>
      <c r="G50" s="121"/>
    </row>
    <row r="51" spans="8:8" ht="16.5">
      <c r="A51" s="121"/>
      <c r="B51" s="126" t="s">
        <v>70</v>
      </c>
      <c r="C51" s="121"/>
      <c r="D51" s="121"/>
      <c r="E51" s="127"/>
      <c r="F51" s="121"/>
      <c r="G51" s="121"/>
    </row>
    <row r="52" spans="8:8" ht="16.5">
      <c r="A52" s="121"/>
      <c r="B52" s="126" t="s">
        <v>71</v>
      </c>
      <c r="C52" s="121"/>
      <c r="D52" s="121"/>
      <c r="E52" s="127"/>
      <c r="F52" s="121"/>
      <c r="G52" s="121"/>
    </row>
    <row r="53" spans="8:8" ht="16.5">
      <c r="A53" s="121"/>
      <c r="B53" s="126" t="s">
        <v>151</v>
      </c>
      <c r="C53" s="121"/>
      <c r="D53" s="121"/>
      <c r="E53" s="127"/>
      <c r="F53" s="121"/>
      <c r="G53" s="121"/>
    </row>
    <row r="54" spans="8:8" ht="17.25">
      <c r="A54" s="121"/>
      <c r="B54" s="126" t="s">
        <v>152</v>
      </c>
      <c r="C54" s="121"/>
      <c r="D54" s="121"/>
      <c r="E54" s="128"/>
      <c r="F54" s="121"/>
      <c r="G54" s="121"/>
    </row>
    <row r="55" spans="8:8" ht="17.25">
      <c r="A55" s="129" t="s">
        <v>153</v>
      </c>
      <c r="B55" s="121"/>
      <c r="C55" s="121"/>
      <c r="D55" s="121"/>
      <c r="E55" s="121"/>
      <c r="F55" s="131"/>
      <c r="G55" s="121"/>
    </row>
    <row r="56" spans="8:8" ht="17.25">
      <c r="A56" s="120" t="s">
        <v>154</v>
      </c>
      <c r="B56" s="120"/>
      <c r="C56" s="120"/>
      <c r="D56" s="120"/>
      <c r="E56" s="120"/>
      <c r="F56" s="120"/>
      <c r="G56" s="131"/>
    </row>
    <row r="57" spans="8:8" ht="16.5">
      <c r="A57" s="120" t="s">
        <v>155</v>
      </c>
      <c r="B57" s="120"/>
      <c r="C57" s="120"/>
      <c r="D57" s="120"/>
      <c r="E57" s="120"/>
      <c r="F57" s="120"/>
      <c r="G57" s="1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top</dc:creator>
  <cp:lastModifiedBy>Windows 8</cp:lastModifiedBy>
  <dcterms:created xsi:type="dcterms:W3CDTF">2020-12-02T02:25:40Z</dcterms:created>
  <dcterms:modified xsi:type="dcterms:W3CDTF">2020-12-03T16:41:26Z</dcterms:modified>
</cp:coreProperties>
</file>