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eka\Downloads\"/>
    </mc:Choice>
  </mc:AlternateContent>
  <bookViews>
    <workbookView xWindow="0" yWindow="0" windowWidth="2370" windowHeight="0" activeTab="3"/>
  </bookViews>
  <sheets>
    <sheet name="No 6" sheetId="1" r:id="rId1"/>
    <sheet name="No 8" sheetId="2" r:id="rId2"/>
    <sheet name="Latihan 1" sheetId="3" r:id="rId3"/>
    <sheet name="Latihan 7" sheetId="4" r:id="rId4"/>
    <sheet name="Latihan 2" sheetId="5" r:id="rId5"/>
    <sheet name="Latihan 10" sheetId="6" r:id="rId6"/>
    <sheet name="Sheet1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4" l="1"/>
  <c r="K58" i="4"/>
  <c r="D37" i="4"/>
  <c r="D35" i="4"/>
  <c r="L24" i="4"/>
  <c r="D31" i="4"/>
  <c r="G27" i="4"/>
  <c r="D36" i="4" l="1"/>
  <c r="D30" i="4"/>
  <c r="D38" i="4"/>
  <c r="K31" i="4" s="1"/>
  <c r="K29" i="4"/>
  <c r="H19" i="6"/>
  <c r="H18" i="6"/>
  <c r="H17" i="6"/>
  <c r="H14" i="6"/>
  <c r="H15" i="6" s="1"/>
  <c r="D18" i="6"/>
  <c r="B18" i="6"/>
  <c r="H13" i="6"/>
  <c r="G39" i="3"/>
  <c r="K50" i="4" l="1"/>
  <c r="D24" i="4"/>
  <c r="L25" i="4"/>
  <c r="I30" i="4"/>
  <c r="F24" i="5"/>
  <c r="E23" i="5"/>
  <c r="F21" i="5"/>
  <c r="E20" i="5"/>
  <c r="F18" i="5"/>
  <c r="E17" i="5"/>
  <c r="C13" i="5"/>
  <c r="C9" i="5"/>
  <c r="G13" i="2"/>
  <c r="K61" i="4" l="1"/>
  <c r="M54" i="4"/>
  <c r="M53" i="4"/>
  <c r="M52" i="4"/>
  <c r="M51" i="4"/>
  <c r="O51" i="4" s="1"/>
  <c r="K60" i="4" s="1"/>
  <c r="M50" i="4"/>
  <c r="O50" i="4" s="1"/>
  <c r="N46" i="4"/>
  <c r="M46" i="4"/>
  <c r="L52" i="4"/>
  <c r="L43" i="4"/>
  <c r="E27" i="4"/>
  <c r="E24" i="4"/>
  <c r="G32" i="3"/>
  <c r="G33" i="3"/>
  <c r="G34" i="3" s="1"/>
  <c r="G35" i="3" s="1"/>
  <c r="G36" i="3" s="1"/>
  <c r="I37" i="3" s="1"/>
  <c r="D31" i="3"/>
  <c r="D25" i="3"/>
  <c r="E36" i="3"/>
  <c r="D33" i="3"/>
  <c r="D34" i="3" s="1"/>
  <c r="D35" i="3" s="1"/>
  <c r="D36" i="3" s="1"/>
  <c r="D32" i="3"/>
  <c r="D17" i="3"/>
  <c r="G16" i="2"/>
  <c r="C19" i="1"/>
  <c r="C18" i="1"/>
  <c r="C17" i="1"/>
  <c r="O55" i="4" l="1"/>
  <c r="K59" i="4"/>
  <c r="L33" i="4"/>
  <c r="M34" i="4" s="1"/>
  <c r="K24" i="4"/>
  <c r="I36" i="3"/>
  <c r="I38" i="3" s="1"/>
  <c r="F36" i="3"/>
  <c r="F38" i="3" s="1"/>
  <c r="K62" i="4" l="1"/>
  <c r="M47" i="4"/>
  <c r="K25" i="4"/>
  <c r="L41" i="4" s="1"/>
  <c r="L42" i="4" s="1"/>
  <c r="M48" i="4" l="1"/>
  <c r="N47" i="4"/>
  <c r="N48" i="4" s="1"/>
</calcChain>
</file>

<file path=xl/sharedStrings.xml><?xml version="1.0" encoding="utf-8"?>
<sst xmlns="http://schemas.openxmlformats.org/spreadsheetml/2006/main" count="121" uniqueCount="80">
  <si>
    <t>Jawaban :</t>
  </si>
  <si>
    <t>Lembar Saham</t>
  </si>
  <si>
    <t>Harga Per lembar</t>
  </si>
  <si>
    <t>Biaya Akuisisi</t>
  </si>
  <si>
    <t>Biaya adm lainnya</t>
  </si>
  <si>
    <t>Harga Akusisi</t>
  </si>
  <si>
    <t>Harga Saham</t>
  </si>
  <si>
    <t>% tase akuisi</t>
  </si>
  <si>
    <t>Diskon pembelian</t>
  </si>
  <si>
    <t xml:space="preserve">Laba  sebesar </t>
  </si>
  <si>
    <t>Pendapatan Investasi</t>
  </si>
  <si>
    <t>Laba</t>
  </si>
  <si>
    <t>????</t>
  </si>
  <si>
    <t>PT A</t>
  </si>
  <si>
    <t>PT B</t>
  </si>
  <si>
    <t>Harga sama dengan Nilai Buku</t>
  </si>
  <si>
    <t>a. Laba PT B</t>
  </si>
  <si>
    <t>b. Kekayaan PT B</t>
  </si>
  <si>
    <t>Nilai Investasi atas saham PT B</t>
  </si>
  <si>
    <t>dicatat di neraca PT A</t>
  </si>
  <si>
    <t>NILAI INVESTASI = JUMLAH KEKAYAAN INVESTASI</t>
  </si>
  <si>
    <t>c. Nilai Investasi PT atas Saham PT B (Tahun 2025)</t>
  </si>
  <si>
    <t xml:space="preserve">Kekayaan </t>
  </si>
  <si>
    <t>Selisih Investasi</t>
  </si>
  <si>
    <t>Nilai Investasi</t>
  </si>
  <si>
    <t>(+ Laba - deviden)</t>
  </si>
  <si>
    <t>NILAI INVESTASI = 40% * 1.000.000.000</t>
  </si>
  <si>
    <t>kekayaan PT B pada Tanggal tersebut</t>
  </si>
  <si>
    <t>Jawaban</t>
  </si>
  <si>
    <t>Piutang Usaha</t>
  </si>
  <si>
    <t>Persediaan</t>
  </si>
  <si>
    <t>Bangunan</t>
  </si>
  <si>
    <t>Tanah</t>
  </si>
  <si>
    <t>Utang Usaha</t>
  </si>
  <si>
    <t>Utang Bank</t>
  </si>
  <si>
    <t>Over Value</t>
  </si>
  <si>
    <t>Under Value</t>
  </si>
  <si>
    <t>PT Bunda memiliki 80% PT Nanda</t>
  </si>
  <si>
    <t>Nilai Buku Kekayaan</t>
  </si>
  <si>
    <t>Nilai Wajar Kekayaan</t>
  </si>
  <si>
    <t xml:space="preserve">Investasi dalam Saham </t>
  </si>
  <si>
    <t>Diskon Pembelian</t>
  </si>
  <si>
    <t>Harga Ekuitas yang diakuisisi</t>
  </si>
  <si>
    <t>Harga Wajar Kepentingan Non Pengendali</t>
  </si>
  <si>
    <t>Total Harga Wajar</t>
  </si>
  <si>
    <t>Total Nilai Wajar entitas yang diakuisisi</t>
  </si>
  <si>
    <t>keuntungan Diskon</t>
  </si>
  <si>
    <t>c.</t>
  </si>
  <si>
    <t>b.</t>
  </si>
  <si>
    <t>a.</t>
  </si>
  <si>
    <t>Nilai Buku Investee yang dimiliki</t>
  </si>
  <si>
    <t>Selisih Nilai Investasi dengan Nilai Buku</t>
  </si>
  <si>
    <t>over value</t>
  </si>
  <si>
    <t>under value</t>
  </si>
  <si>
    <t>diskon pembelian</t>
  </si>
  <si>
    <t>% tase akuisisi</t>
  </si>
  <si>
    <t>Tidak ada selisih pada tanggal akuisisi</t>
  </si>
  <si>
    <t>Jumlah kekayaan pemegang saham</t>
  </si>
  <si>
    <t>PT .X akusisi PT.Y</t>
  </si>
  <si>
    <t>Modal saham</t>
  </si>
  <si>
    <t>Laba ditahan</t>
  </si>
  <si>
    <t>a. Nilai Investasi</t>
  </si>
  <si>
    <t>b. Laba PT Y</t>
  </si>
  <si>
    <t xml:space="preserve">Deviden </t>
  </si>
  <si>
    <t>c. Jurnal</t>
  </si>
  <si>
    <t>Investasi dalam ekuitas</t>
  </si>
  <si>
    <t>Modal Saham</t>
  </si>
  <si>
    <t>Piutang Deviden</t>
  </si>
  <si>
    <t>goodwill</t>
  </si>
  <si>
    <t>Jawab :</t>
  </si>
  <si>
    <t>PT Inarita mengakuisisi PT Amarita</t>
  </si>
  <si>
    <t>UE Bangunan</t>
  </si>
  <si>
    <t>Tahun</t>
  </si>
  <si>
    <t>Undervalue Bangunan</t>
  </si>
  <si>
    <t>Under value</t>
  </si>
  <si>
    <t>Harga Akuisisi</t>
  </si>
  <si>
    <t>Selisih Investsi</t>
  </si>
  <si>
    <t>Goodwill</t>
  </si>
  <si>
    <t>Nilai Wajar Aset</t>
  </si>
  <si>
    <t>Under Value ASET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</si>
</sst>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 val="singleAccounting"/>
      <sz val="11"/>
      <color theme="1"/>
      <name val="Arial Narrow"/>
      <family val="2"/>
    </font>
    <font>
      <sz val="11"/>
      <color rgb="FFFF0000"/>
      <name val="Arial Narrow"/>
      <family val="2"/>
    </font>
    <font>
      <u val="singleAccounting"/>
      <sz val="11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3" fontId="0" fillId="0" borderId="0" xfId="1" applyFont="1"/>
    <xf numFmtId="43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43" fontId="2" fillId="0" borderId="0" xfId="1" applyFont="1"/>
    <xf numFmtId="0" fontId="2" fillId="0" borderId="0" xfId="0" applyFont="1"/>
    <xf numFmtId="43" fontId="3" fillId="0" borderId="0" xfId="0" applyNumberFormat="1" applyFont="1"/>
    <xf numFmtId="43" fontId="2" fillId="0" borderId="0" xfId="0" applyNumberFormat="1" applyFont="1"/>
    <xf numFmtId="0" fontId="0" fillId="0" borderId="0" xfId="0" applyNumberFormat="1"/>
    <xf numFmtId="43" fontId="3" fillId="0" borderId="0" xfId="1" applyFont="1"/>
    <xf numFmtId="43" fontId="0" fillId="2" borderId="0" xfId="0" applyNumberFormat="1" applyFill="1"/>
    <xf numFmtId="43" fontId="2" fillId="2" borderId="0" xfId="0" applyNumberFormat="1" applyFont="1" applyFill="1"/>
    <xf numFmtId="0" fontId="4" fillId="0" borderId="0" xfId="0" applyFont="1"/>
    <xf numFmtId="43" fontId="4" fillId="0" borderId="0" xfId="1" applyFont="1"/>
    <xf numFmtId="43" fontId="4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6" fillId="0" borderId="0" xfId="1" applyFont="1"/>
    <xf numFmtId="43" fontId="5" fillId="0" borderId="0" xfId="0" applyNumberFormat="1" applyFont="1"/>
    <xf numFmtId="43" fontId="5" fillId="0" borderId="0" xfId="1" applyFont="1"/>
    <xf numFmtId="0" fontId="5" fillId="0" borderId="0" xfId="0" applyFont="1"/>
    <xf numFmtId="0" fontId="5" fillId="0" borderId="0" xfId="0" applyFont="1" applyAlignment="1">
      <alignment horizontal="center" wrapText="1"/>
    </xf>
    <xf numFmtId="43" fontId="5" fillId="0" borderId="0" xfId="1" applyFont="1" applyAlignment="1">
      <alignment vertical="center"/>
    </xf>
    <xf numFmtId="43" fontId="7" fillId="0" borderId="0" xfId="1" applyFont="1"/>
    <xf numFmtId="43" fontId="8" fillId="0" borderId="0" xfId="1" applyFont="1"/>
    <xf numFmtId="0" fontId="7" fillId="0" borderId="0" xfId="0" applyFont="1" applyAlignment="1">
      <alignment horizontal="center"/>
    </xf>
    <xf numFmtId="43" fontId="5" fillId="0" borderId="0" xfId="0" applyNumberFormat="1" applyFont="1" applyAlignment="1">
      <alignment vertical="center"/>
    </xf>
    <xf numFmtId="43" fontId="6" fillId="0" borderId="0" xfId="0" applyNumberFormat="1" applyFont="1"/>
    <xf numFmtId="0" fontId="4" fillId="0" borderId="0" xfId="0" applyFont="1" applyAlignment="1">
      <alignment wrapText="1"/>
    </xf>
    <xf numFmtId="43" fontId="0" fillId="2" borderId="0" xfId="1" applyFont="1" applyFill="1"/>
    <xf numFmtId="0" fontId="0" fillId="2" borderId="0" xfId="0" applyFill="1"/>
    <xf numFmtId="43" fontId="3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152399</xdr:rowOff>
    </xdr:from>
    <xdr:to>
      <xdr:col>10</xdr:col>
      <xdr:colOff>570984</xdr:colOff>
      <xdr:row>8</xdr:row>
      <xdr:rowOff>104774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52399"/>
          <a:ext cx="7371834" cy="1476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152400</xdr:rowOff>
    </xdr:from>
    <xdr:to>
      <xdr:col>9</xdr:col>
      <xdr:colOff>537613</xdr:colOff>
      <xdr:row>8</xdr:row>
      <xdr:rowOff>142875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52400"/>
          <a:ext cx="7111450" cy="1514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7</xdr:col>
      <xdr:colOff>124713</xdr:colOff>
      <xdr:row>8</xdr:row>
      <xdr:rowOff>104973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09550"/>
          <a:ext cx="6363588" cy="14194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1</xdr:row>
      <xdr:rowOff>47624</xdr:rowOff>
    </xdr:from>
    <xdr:to>
      <xdr:col>8</xdr:col>
      <xdr:colOff>428626</xdr:colOff>
      <xdr:row>17</xdr:row>
      <xdr:rowOff>55227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815" r="636"/>
        <a:stretch/>
      </xdr:blipFill>
      <xdr:spPr>
        <a:xfrm>
          <a:off x="114301" y="238124"/>
          <a:ext cx="5810250" cy="3055603"/>
        </a:xfrm>
        <a:prstGeom prst="rect">
          <a:avLst/>
        </a:prstGeom>
      </xdr:spPr>
    </xdr:pic>
    <xdr:clientData/>
  </xdr:twoCellAnchor>
  <xdr:twoCellAnchor editAs="oneCell">
    <xdr:from>
      <xdr:col>8</xdr:col>
      <xdr:colOff>549036</xdr:colOff>
      <xdr:row>1</xdr:row>
      <xdr:rowOff>47625</xdr:rowOff>
    </xdr:from>
    <xdr:to>
      <xdr:col>14</xdr:col>
      <xdr:colOff>752474</xdr:colOff>
      <xdr:row>17</xdr:row>
      <xdr:rowOff>76200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44961" y="238125"/>
          <a:ext cx="6270863" cy="3076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233930</xdr:colOff>
      <xdr:row>0</xdr:row>
      <xdr:rowOff>142876</xdr:rowOff>
    </xdr:from>
    <xdr:to>
      <xdr:col>8</xdr:col>
      <xdr:colOff>466725</xdr:colOff>
      <xdr:row>9</xdr:row>
      <xdr:rowOff>64692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0" r="-120" b="48808"/>
        <a:stretch/>
      </xdr:blipFill>
      <xdr:spPr>
        <a:xfrm>
          <a:off x="233930" y="142876"/>
          <a:ext cx="6290695" cy="163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C19"/>
  <sheetViews>
    <sheetView topLeftCell="A4" workbookViewId="0">
      <selection activeCell="L12" sqref="L12"/>
    </sheetView>
  </sheetViews>
  <sheetFormatPr defaultRowHeight="15" x14ac:dyDescent="0.25"/>
  <cols>
    <col min="2" max="2" width="16" customWidth="1"/>
    <col min="3" max="3" width="15.28515625" bestFit="1" customWidth="1"/>
  </cols>
  <sheetData>
    <row r="10" spans="2:3" x14ac:dyDescent="0.25">
      <c r="B10" t="s">
        <v>0</v>
      </c>
    </row>
    <row r="12" spans="2:3" x14ac:dyDescent="0.25">
      <c r="B12" t="s">
        <v>1</v>
      </c>
      <c r="C12" s="1">
        <v>10000</v>
      </c>
    </row>
    <row r="13" spans="2:3" x14ac:dyDescent="0.25">
      <c r="B13" t="s">
        <v>2</v>
      </c>
      <c r="C13" s="1">
        <v>15000</v>
      </c>
    </row>
    <row r="14" spans="2:3" x14ac:dyDescent="0.25">
      <c r="B14" t="s">
        <v>3</v>
      </c>
      <c r="C14" s="1">
        <v>15000000</v>
      </c>
    </row>
    <row r="15" spans="2:3" x14ac:dyDescent="0.25">
      <c r="B15" t="s">
        <v>4</v>
      </c>
      <c r="C15" s="1">
        <v>2000000</v>
      </c>
    </row>
    <row r="17" spans="2:3" x14ac:dyDescent="0.25">
      <c r="B17" t="s">
        <v>6</v>
      </c>
      <c r="C17" s="1">
        <f>C12*C13</f>
        <v>150000000</v>
      </c>
    </row>
    <row r="18" spans="2:3" x14ac:dyDescent="0.25">
      <c r="B18" t="s">
        <v>3</v>
      </c>
      <c r="C18" s="2">
        <f>C14</f>
        <v>15000000</v>
      </c>
    </row>
    <row r="19" spans="2:3" x14ac:dyDescent="0.25">
      <c r="B19" t="s">
        <v>5</v>
      </c>
      <c r="C19" s="2">
        <f>C17+C18</f>
        <v>165000000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G16"/>
  <sheetViews>
    <sheetView topLeftCell="A5" zoomScale="120" zoomScaleNormal="120" workbookViewId="0">
      <selection activeCell="G14" sqref="G14"/>
    </sheetView>
  </sheetViews>
  <sheetFormatPr defaultRowHeight="15" x14ac:dyDescent="0.25"/>
  <cols>
    <col min="2" max="2" width="13.7109375" customWidth="1"/>
    <col min="3" max="3" width="16.140625" bestFit="1" customWidth="1"/>
    <col min="6" max="6" width="12.42578125" customWidth="1"/>
    <col min="7" max="7" width="16.140625" bestFit="1" customWidth="1"/>
  </cols>
  <sheetData>
    <row r="11" spans="2:7" x14ac:dyDescent="0.25">
      <c r="B11" t="s">
        <v>0</v>
      </c>
    </row>
    <row r="13" spans="2:7" x14ac:dyDescent="0.25">
      <c r="B13" s="4" t="s">
        <v>7</v>
      </c>
      <c r="C13" s="3">
        <v>0.9</v>
      </c>
      <c r="F13" t="s">
        <v>11</v>
      </c>
      <c r="G13" s="2">
        <f>C15*C13</f>
        <v>360000000</v>
      </c>
    </row>
    <row r="14" spans="2:7" ht="30" x14ac:dyDescent="0.25">
      <c r="B14" s="4" t="s">
        <v>8</v>
      </c>
      <c r="C14" s="1">
        <v>50000000</v>
      </c>
      <c r="F14" s="4" t="s">
        <v>8</v>
      </c>
      <c r="G14" s="1">
        <v>50000000</v>
      </c>
    </row>
    <row r="15" spans="2:7" x14ac:dyDescent="0.25">
      <c r="B15" s="4" t="s">
        <v>9</v>
      </c>
      <c r="C15" s="1">
        <v>400000000</v>
      </c>
    </row>
    <row r="16" spans="2:7" ht="30" x14ac:dyDescent="0.25">
      <c r="B16" s="4" t="s">
        <v>10</v>
      </c>
      <c r="C16" t="s">
        <v>12</v>
      </c>
      <c r="F16" s="4" t="s">
        <v>10</v>
      </c>
      <c r="G16" s="2">
        <f>G13+G14</f>
        <v>410000000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I41"/>
  <sheetViews>
    <sheetView topLeftCell="A21" workbookViewId="0">
      <selection activeCell="G39" sqref="G39"/>
    </sheetView>
  </sheetViews>
  <sheetFormatPr defaultRowHeight="15" x14ac:dyDescent="0.25"/>
  <cols>
    <col min="3" max="3" width="18" customWidth="1"/>
    <col min="4" max="4" width="16.85546875" bestFit="1" customWidth="1"/>
    <col min="5" max="6" width="15.28515625" bestFit="1" customWidth="1"/>
    <col min="7" max="7" width="19" bestFit="1" customWidth="1"/>
    <col min="8" max="8" width="15.28515625" bestFit="1" customWidth="1"/>
    <col min="9" max="9" width="19" bestFit="1" customWidth="1"/>
  </cols>
  <sheetData>
    <row r="11" spans="2:4" x14ac:dyDescent="0.25">
      <c r="B11" t="s">
        <v>0</v>
      </c>
    </row>
    <row r="13" spans="2:4" x14ac:dyDescent="0.25">
      <c r="B13" t="s">
        <v>13</v>
      </c>
      <c r="C13" s="3">
        <v>0.4</v>
      </c>
      <c r="D13" t="s">
        <v>14</v>
      </c>
    </row>
    <row r="14" spans="2:4" x14ac:dyDescent="0.25">
      <c r="B14" t="s">
        <v>15</v>
      </c>
    </row>
    <row r="16" spans="2:4" x14ac:dyDescent="0.25">
      <c r="B16" t="s">
        <v>16</v>
      </c>
      <c r="D16" s="1">
        <v>100000000</v>
      </c>
    </row>
    <row r="17" spans="2:7" x14ac:dyDescent="0.25">
      <c r="B17" t="s">
        <v>10</v>
      </c>
      <c r="D17" s="2">
        <f>40% *D16</f>
        <v>40000000</v>
      </c>
    </row>
    <row r="19" spans="2:7" x14ac:dyDescent="0.25">
      <c r="B19" t="s">
        <v>17</v>
      </c>
      <c r="D19" s="1">
        <v>1000000000</v>
      </c>
    </row>
    <row r="20" spans="2:7" x14ac:dyDescent="0.25">
      <c r="B20" t="s">
        <v>18</v>
      </c>
    </row>
    <row r="21" spans="2:7" x14ac:dyDescent="0.25">
      <c r="B21" t="s">
        <v>19</v>
      </c>
    </row>
    <row r="23" spans="2:7" x14ac:dyDescent="0.25">
      <c r="B23" t="s">
        <v>20</v>
      </c>
    </row>
    <row r="24" spans="2:7" x14ac:dyDescent="0.25">
      <c r="B24" t="s">
        <v>26</v>
      </c>
    </row>
    <row r="25" spans="2:7" x14ac:dyDescent="0.25">
      <c r="B25" t="s">
        <v>24</v>
      </c>
      <c r="D25" s="1">
        <f>40%*1000000000</f>
        <v>400000000</v>
      </c>
    </row>
    <row r="28" spans="2:7" x14ac:dyDescent="0.25">
      <c r="B28" t="s">
        <v>21</v>
      </c>
      <c r="E28" s="1">
        <v>500000000</v>
      </c>
    </row>
    <row r="29" spans="2:7" x14ac:dyDescent="0.25">
      <c r="B29" t="s">
        <v>27</v>
      </c>
    </row>
    <row r="30" spans="2:7" x14ac:dyDescent="0.25">
      <c r="G30" s="3">
        <v>0.4</v>
      </c>
    </row>
    <row r="31" spans="2:7" x14ac:dyDescent="0.25">
      <c r="B31">
        <v>2022</v>
      </c>
      <c r="C31" t="s">
        <v>22</v>
      </c>
      <c r="D31" s="2">
        <f>D19</f>
        <v>1000000000</v>
      </c>
      <c r="G31" s="2">
        <v>1150000000</v>
      </c>
    </row>
    <row r="32" spans="2:7" x14ac:dyDescent="0.25">
      <c r="C32" t="s">
        <v>11</v>
      </c>
      <c r="D32" s="2">
        <f>D16</f>
        <v>100000000</v>
      </c>
      <c r="G32" s="2">
        <f>D32</f>
        <v>100000000</v>
      </c>
    </row>
    <row r="33" spans="2:9" x14ac:dyDescent="0.25">
      <c r="C33" t="s">
        <v>22</v>
      </c>
      <c r="D33" s="2">
        <f>D31+D32</f>
        <v>1100000000</v>
      </c>
      <c r="E33" t="s">
        <v>25</v>
      </c>
      <c r="G33" s="2">
        <f>G31+G32</f>
        <v>1250000000</v>
      </c>
    </row>
    <row r="34" spans="2:9" x14ac:dyDescent="0.25">
      <c r="B34">
        <v>2023</v>
      </c>
      <c r="D34" s="2">
        <f>D33</f>
        <v>1100000000</v>
      </c>
      <c r="G34" s="2">
        <f>G33</f>
        <v>1250000000</v>
      </c>
    </row>
    <row r="35" spans="2:9" x14ac:dyDescent="0.25">
      <c r="B35">
        <v>2024</v>
      </c>
      <c r="D35" s="2">
        <f>D34</f>
        <v>1100000000</v>
      </c>
      <c r="G35" s="2">
        <f>G34</f>
        <v>1250000000</v>
      </c>
    </row>
    <row r="36" spans="2:9" x14ac:dyDescent="0.25">
      <c r="B36">
        <v>2025</v>
      </c>
      <c r="C36" t="s">
        <v>22</v>
      </c>
      <c r="D36" s="2">
        <f>D35</f>
        <v>1100000000</v>
      </c>
      <c r="E36" s="3">
        <f>C13</f>
        <v>0.4</v>
      </c>
      <c r="F36" s="2">
        <f>D36*E36</f>
        <v>440000000</v>
      </c>
      <c r="G36" s="2">
        <f>G35</f>
        <v>1250000000</v>
      </c>
      <c r="H36" s="3">
        <v>0.4</v>
      </c>
      <c r="I36" s="2">
        <f>G36*H36</f>
        <v>500000000</v>
      </c>
    </row>
    <row r="37" spans="2:9" x14ac:dyDescent="0.25">
      <c r="C37" t="s">
        <v>23</v>
      </c>
      <c r="F37">
        <v>0</v>
      </c>
      <c r="H37" s="3">
        <v>0.6</v>
      </c>
      <c r="I37" s="2">
        <f>G36*H37</f>
        <v>750000000</v>
      </c>
    </row>
    <row r="38" spans="2:9" x14ac:dyDescent="0.25">
      <c r="C38" t="s">
        <v>24</v>
      </c>
      <c r="F38" s="2">
        <f>F36+F37</f>
        <v>440000000</v>
      </c>
      <c r="G38" s="1">
        <v>500000000</v>
      </c>
      <c r="I38" s="2">
        <f>G38-I36</f>
        <v>0</v>
      </c>
    </row>
    <row r="39" spans="2:9" x14ac:dyDescent="0.25">
      <c r="G39" s="2">
        <f>G38/G30</f>
        <v>1250000000</v>
      </c>
    </row>
    <row r="40" spans="2:9" x14ac:dyDescent="0.25">
      <c r="G40" s="2"/>
    </row>
    <row r="41" spans="2:9" x14ac:dyDescent="0.25">
      <c r="G41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1:O62"/>
  <sheetViews>
    <sheetView tabSelected="1" topLeftCell="A23" workbookViewId="0">
      <selection activeCell="L30" sqref="L30"/>
    </sheetView>
  </sheetViews>
  <sheetFormatPr defaultRowHeight="15" x14ac:dyDescent="0.25"/>
  <cols>
    <col min="4" max="4" width="14.28515625" bestFit="1" customWidth="1"/>
    <col min="7" max="7" width="13.28515625" bestFit="1" customWidth="1"/>
    <col min="10" max="10" width="13.28515625" customWidth="1"/>
    <col min="11" max="11" width="16.85546875" bestFit="1" customWidth="1"/>
    <col min="12" max="12" width="18" bestFit="1" customWidth="1"/>
    <col min="13" max="14" width="16.85546875" bestFit="1" customWidth="1"/>
    <col min="15" max="15" width="15.28515625" bestFit="1" customWidth="1"/>
  </cols>
  <sheetData>
    <row r="21" spans="2:13" x14ac:dyDescent="0.25">
      <c r="B21" t="s">
        <v>28</v>
      </c>
    </row>
    <row r="23" spans="2:13" x14ac:dyDescent="0.25">
      <c r="B23" t="s">
        <v>29</v>
      </c>
      <c r="D23" s="1">
        <v>-400000</v>
      </c>
      <c r="E23" t="s">
        <v>35</v>
      </c>
      <c r="H23" t="s">
        <v>49</v>
      </c>
      <c r="I23" t="s">
        <v>38</v>
      </c>
      <c r="K23" s="1">
        <v>5500000000</v>
      </c>
      <c r="L23" s="30">
        <v>7500000000</v>
      </c>
      <c r="M23" s="31"/>
    </row>
    <row r="24" spans="2:13" ht="17.25" x14ac:dyDescent="0.4">
      <c r="B24" t="s">
        <v>30</v>
      </c>
      <c r="D24" s="1">
        <f>-100000*90%</f>
        <v>-90000</v>
      </c>
      <c r="E24" t="str">
        <f>E23</f>
        <v>Over Value</v>
      </c>
      <c r="I24" t="s">
        <v>36</v>
      </c>
      <c r="K24" s="7">
        <f>D30*1000</f>
        <v>1810000000</v>
      </c>
      <c r="L24" s="32">
        <f>G27*1000</f>
        <v>2610000000</v>
      </c>
      <c r="M24" s="31"/>
    </row>
    <row r="25" spans="2:13" x14ac:dyDescent="0.25">
      <c r="B25" t="s">
        <v>31</v>
      </c>
      <c r="D25" s="1">
        <v>2000000</v>
      </c>
      <c r="E25" t="s">
        <v>36</v>
      </c>
      <c r="I25" t="s">
        <v>39</v>
      </c>
      <c r="K25" s="2">
        <f>K23+K24</f>
        <v>7310000000</v>
      </c>
      <c r="L25" s="30">
        <f>SUM(L23:L24)</f>
        <v>10110000000</v>
      </c>
      <c r="M25" s="31" t="s">
        <v>78</v>
      </c>
    </row>
    <row r="26" spans="2:13" x14ac:dyDescent="0.25">
      <c r="B26" t="s">
        <v>68</v>
      </c>
      <c r="D26" s="1">
        <v>100000</v>
      </c>
      <c r="E26" t="s">
        <v>36</v>
      </c>
      <c r="K26" s="2"/>
    </row>
    <row r="27" spans="2:13" x14ac:dyDescent="0.25">
      <c r="B27" t="s">
        <v>32</v>
      </c>
      <c r="D27" s="1">
        <v>1000000</v>
      </c>
      <c r="E27" t="str">
        <f>E25</f>
        <v>Under Value</v>
      </c>
      <c r="G27" s="2">
        <f>SUM(D23:D27)</f>
        <v>2610000</v>
      </c>
    </row>
    <row r="28" spans="2:13" x14ac:dyDescent="0.25">
      <c r="B28" t="s">
        <v>33</v>
      </c>
      <c r="D28" s="1">
        <v>-100000</v>
      </c>
      <c r="E28" t="s">
        <v>35</v>
      </c>
    </row>
    <row r="29" spans="2:13" ht="17.25" x14ac:dyDescent="0.4">
      <c r="B29" t="s">
        <v>34</v>
      </c>
      <c r="D29" s="10">
        <v>-700000</v>
      </c>
      <c r="E29" t="s">
        <v>35</v>
      </c>
      <c r="H29" t="s">
        <v>48</v>
      </c>
      <c r="I29" t="s">
        <v>11</v>
      </c>
      <c r="K29" s="1">
        <f>300000000*80%</f>
        <v>240000000</v>
      </c>
    </row>
    <row r="30" spans="2:13" x14ac:dyDescent="0.25">
      <c r="D30" s="5">
        <f>SUM(D23:D29)</f>
        <v>1810000</v>
      </c>
      <c r="E30" s="6" t="s">
        <v>36</v>
      </c>
      <c r="I30" t="str">
        <f>E30</f>
        <v>Under Value</v>
      </c>
      <c r="K30" s="2">
        <f>D38*1000</f>
        <v>-168000000</v>
      </c>
      <c r="L30" s="2"/>
    </row>
    <row r="31" spans="2:13" x14ac:dyDescent="0.25">
      <c r="D31" s="30">
        <f>SUM(D23:D27)</f>
        <v>2610000</v>
      </c>
      <c r="E31" s="6" t="s">
        <v>79</v>
      </c>
      <c r="I31" t="s">
        <v>10</v>
      </c>
      <c r="K31" s="11">
        <f>K29+K30</f>
        <v>72000000</v>
      </c>
    </row>
    <row r="33" spans="2:14" x14ac:dyDescent="0.25">
      <c r="B33" t="s">
        <v>37</v>
      </c>
      <c r="I33" t="s">
        <v>40</v>
      </c>
      <c r="L33" s="2">
        <f>K31</f>
        <v>72000000</v>
      </c>
    </row>
    <row r="34" spans="2:14" x14ac:dyDescent="0.25">
      <c r="J34" t="s">
        <v>10</v>
      </c>
      <c r="M34" s="2">
        <f>L33</f>
        <v>72000000</v>
      </c>
    </row>
    <row r="35" spans="2:14" x14ac:dyDescent="0.25">
      <c r="B35" t="s">
        <v>31</v>
      </c>
      <c r="D35" s="2">
        <f>-D25*80%/10</f>
        <v>-160000</v>
      </c>
    </row>
    <row r="36" spans="2:14" x14ac:dyDescent="0.25">
      <c r="B36" t="s">
        <v>30</v>
      </c>
      <c r="D36" s="2">
        <f>-D24*80%</f>
        <v>72000</v>
      </c>
    </row>
    <row r="37" spans="2:14" x14ac:dyDescent="0.25">
      <c r="B37" t="s">
        <v>77</v>
      </c>
      <c r="D37" s="2">
        <f>-D26*80%</f>
        <v>-80000</v>
      </c>
      <c r="H37" t="s">
        <v>47</v>
      </c>
      <c r="I37" t="s">
        <v>41</v>
      </c>
      <c r="K37" s="1">
        <v>30000000</v>
      </c>
    </row>
    <row r="38" spans="2:14" x14ac:dyDescent="0.25">
      <c r="D38" s="2">
        <f>SUM(D35:D37)</f>
        <v>-168000</v>
      </c>
    </row>
    <row r="39" spans="2:14" hidden="1" x14ac:dyDescent="0.25">
      <c r="I39" t="s">
        <v>42</v>
      </c>
    </row>
    <row r="40" spans="2:14" hidden="1" x14ac:dyDescent="0.25">
      <c r="I40" t="s">
        <v>43</v>
      </c>
    </row>
    <row r="41" spans="2:14" hidden="1" x14ac:dyDescent="0.25">
      <c r="I41" t="s">
        <v>44</v>
      </c>
      <c r="L41" s="2">
        <f>K25</f>
        <v>7310000000</v>
      </c>
    </row>
    <row r="42" spans="2:14" hidden="1" x14ac:dyDescent="0.25">
      <c r="I42" t="s">
        <v>45</v>
      </c>
      <c r="L42" s="8">
        <f>L41-L43</f>
        <v>7280000000</v>
      </c>
    </row>
    <row r="43" spans="2:14" hidden="1" x14ac:dyDescent="0.25">
      <c r="I43" t="s">
        <v>46</v>
      </c>
      <c r="L43" s="2">
        <f>K37</f>
        <v>30000000</v>
      </c>
    </row>
    <row r="44" spans="2:14" hidden="1" x14ac:dyDescent="0.25"/>
    <row r="45" spans="2:14" hidden="1" x14ac:dyDescent="0.25"/>
    <row r="46" spans="2:14" hidden="1" x14ac:dyDescent="0.25">
      <c r="I46" t="s">
        <v>50</v>
      </c>
      <c r="L46" s="3">
        <v>0.8</v>
      </c>
      <c r="M46" s="2">
        <f>K23</f>
        <v>5500000000</v>
      </c>
      <c r="N46" s="2">
        <f>L46*M46</f>
        <v>4400000000</v>
      </c>
    </row>
    <row r="47" spans="2:14" hidden="1" x14ac:dyDescent="0.25">
      <c r="I47" t="s">
        <v>51</v>
      </c>
      <c r="L47" s="3">
        <v>0.8</v>
      </c>
      <c r="M47" s="2">
        <f>K24</f>
        <v>1810000000</v>
      </c>
      <c r="N47" s="2">
        <f>L47*M47</f>
        <v>1448000000</v>
      </c>
    </row>
    <row r="48" spans="2:14" hidden="1" x14ac:dyDescent="0.25">
      <c r="I48" t="s">
        <v>24</v>
      </c>
      <c r="M48" s="2">
        <f>M46+M47</f>
        <v>7310000000</v>
      </c>
      <c r="N48" s="2">
        <f>N46+N47</f>
        <v>5848000000</v>
      </c>
    </row>
    <row r="49" spans="9:15" hidden="1" x14ac:dyDescent="0.25"/>
    <row r="50" spans="9:15" hidden="1" x14ac:dyDescent="0.25">
      <c r="I50" t="s">
        <v>30</v>
      </c>
      <c r="K50" s="1">
        <f>-100000*90%</f>
        <v>-90000</v>
      </c>
      <c r="L50" t="s">
        <v>35</v>
      </c>
      <c r="M50" s="1">
        <f>K50*1000</f>
        <v>-90000000</v>
      </c>
      <c r="N50" s="3">
        <v>0.8</v>
      </c>
      <c r="O50" s="2">
        <f>M50*N50</f>
        <v>-72000000</v>
      </c>
    </row>
    <row r="51" spans="9:15" hidden="1" x14ac:dyDescent="0.25">
      <c r="I51" t="s">
        <v>31</v>
      </c>
      <c r="K51" s="1">
        <v>2000000</v>
      </c>
      <c r="L51" t="s">
        <v>36</v>
      </c>
      <c r="M51" s="1">
        <f t="shared" ref="M51:M54" si="0">K51*1000</f>
        <v>2000000000</v>
      </c>
      <c r="N51" s="9">
        <v>10</v>
      </c>
      <c r="O51" s="2">
        <f>M51/10</f>
        <v>200000000</v>
      </c>
    </row>
    <row r="52" spans="9:15" hidden="1" x14ac:dyDescent="0.25">
      <c r="I52" t="s">
        <v>32</v>
      </c>
      <c r="K52" s="1">
        <v>1000000</v>
      </c>
      <c r="L52" t="str">
        <f>L51</f>
        <v>Under Value</v>
      </c>
      <c r="M52" s="1">
        <f t="shared" si="0"/>
        <v>1000000000</v>
      </c>
      <c r="N52" s="3">
        <v>0.8</v>
      </c>
    </row>
    <row r="53" spans="9:15" hidden="1" x14ac:dyDescent="0.25">
      <c r="I53" t="s">
        <v>33</v>
      </c>
      <c r="K53" s="1">
        <v>-100000</v>
      </c>
      <c r="L53" t="s">
        <v>35</v>
      </c>
      <c r="M53" s="1">
        <f t="shared" si="0"/>
        <v>-100000000</v>
      </c>
      <c r="N53" s="3">
        <v>0.8</v>
      </c>
    </row>
    <row r="54" spans="9:15" hidden="1" x14ac:dyDescent="0.25">
      <c r="I54" t="s">
        <v>34</v>
      </c>
      <c r="K54" s="1">
        <v>-700000</v>
      </c>
      <c r="L54" t="s">
        <v>35</v>
      </c>
      <c r="M54" s="1">
        <f t="shared" si="0"/>
        <v>-700000000</v>
      </c>
      <c r="N54" s="3">
        <v>0.8</v>
      </c>
    </row>
    <row r="55" spans="9:15" hidden="1" x14ac:dyDescent="0.25">
      <c r="O55" s="2">
        <f>SUM(O50:O54)</f>
        <v>128000000</v>
      </c>
    </row>
    <row r="58" spans="9:15" x14ac:dyDescent="0.25">
      <c r="I58" t="s">
        <v>11</v>
      </c>
      <c r="K58" s="2">
        <f>K29</f>
        <v>240000000</v>
      </c>
    </row>
    <row r="59" spans="9:15" x14ac:dyDescent="0.25">
      <c r="I59" t="s">
        <v>52</v>
      </c>
      <c r="K59" s="2">
        <f>-O50</f>
        <v>72000000</v>
      </c>
    </row>
    <row r="60" spans="9:15" x14ac:dyDescent="0.25">
      <c r="I60" t="s">
        <v>53</v>
      </c>
      <c r="K60" s="2">
        <f>-O51</f>
        <v>-200000000</v>
      </c>
    </row>
    <row r="61" spans="9:15" x14ac:dyDescent="0.25">
      <c r="I61" t="s">
        <v>54</v>
      </c>
      <c r="K61" s="2">
        <f>L43</f>
        <v>30000000</v>
      </c>
    </row>
    <row r="62" spans="9:15" x14ac:dyDescent="0.25">
      <c r="I62" s="6" t="s">
        <v>10</v>
      </c>
      <c r="J62" s="6"/>
      <c r="K62" s="12">
        <f>SUM(K58:K61)</f>
        <v>142000000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4"/>
  <sheetViews>
    <sheetView topLeftCell="A10" workbookViewId="0">
      <selection activeCell="K14" sqref="K14"/>
    </sheetView>
  </sheetViews>
  <sheetFormatPr defaultRowHeight="15" x14ac:dyDescent="0.25"/>
  <cols>
    <col min="2" max="2" width="22" customWidth="1"/>
    <col min="3" max="3" width="15.28515625" bestFit="1" customWidth="1"/>
    <col min="5" max="6" width="15.28515625" bestFit="1" customWidth="1"/>
  </cols>
  <sheetData>
    <row r="1" spans="2:3" x14ac:dyDescent="0.25">
      <c r="B1" t="s">
        <v>58</v>
      </c>
    </row>
    <row r="2" spans="2:3" x14ac:dyDescent="0.25">
      <c r="B2" t="s">
        <v>55</v>
      </c>
      <c r="C2" s="3">
        <v>1</v>
      </c>
    </row>
    <row r="3" spans="2:3" x14ac:dyDescent="0.25">
      <c r="B3" t="s">
        <v>56</v>
      </c>
    </row>
    <row r="4" spans="2:3" ht="30" x14ac:dyDescent="0.25">
      <c r="B4" s="4" t="s">
        <v>57</v>
      </c>
      <c r="C4" s="1">
        <v>300000000</v>
      </c>
    </row>
    <row r="5" spans="2:3" x14ac:dyDescent="0.25">
      <c r="B5" t="s">
        <v>59</v>
      </c>
      <c r="C5" s="1">
        <v>250000000</v>
      </c>
    </row>
    <row r="6" spans="2:3" x14ac:dyDescent="0.25">
      <c r="B6" t="s">
        <v>60</v>
      </c>
      <c r="C6" s="1">
        <v>50000000</v>
      </c>
    </row>
    <row r="7" spans="2:3" x14ac:dyDescent="0.25">
      <c r="C7" s="1"/>
    </row>
    <row r="9" spans="2:3" x14ac:dyDescent="0.25">
      <c r="B9" t="s">
        <v>61</v>
      </c>
      <c r="C9" s="2">
        <f>C4</f>
        <v>300000000</v>
      </c>
    </row>
    <row r="10" spans="2:3" x14ac:dyDescent="0.25">
      <c r="B10" t="s">
        <v>62</v>
      </c>
      <c r="C10" s="1">
        <v>50000000</v>
      </c>
    </row>
    <row r="11" spans="2:3" x14ac:dyDescent="0.25">
      <c r="B11" t="s">
        <v>63</v>
      </c>
      <c r="C11" s="1">
        <v>20000000</v>
      </c>
    </row>
    <row r="13" spans="2:3" x14ac:dyDescent="0.25">
      <c r="B13" t="s">
        <v>24</v>
      </c>
      <c r="C13" s="2">
        <f>C9+C10-C11</f>
        <v>330000000</v>
      </c>
    </row>
    <row r="15" spans="2:3" x14ac:dyDescent="0.25">
      <c r="B15" t="s">
        <v>64</v>
      </c>
    </row>
    <row r="17" spans="2:6" x14ac:dyDescent="0.25">
      <c r="B17" t="s">
        <v>65</v>
      </c>
      <c r="E17" s="2">
        <f>C9</f>
        <v>300000000</v>
      </c>
    </row>
    <row r="18" spans="2:6" x14ac:dyDescent="0.25">
      <c r="C18" t="s">
        <v>66</v>
      </c>
      <c r="F18" s="2">
        <f>E17</f>
        <v>300000000</v>
      </c>
    </row>
    <row r="20" spans="2:6" x14ac:dyDescent="0.25">
      <c r="B20" t="s">
        <v>65</v>
      </c>
      <c r="E20" s="2">
        <f>C10</f>
        <v>50000000</v>
      </c>
    </row>
    <row r="21" spans="2:6" x14ac:dyDescent="0.25">
      <c r="C21" t="s">
        <v>10</v>
      </c>
      <c r="F21" s="2">
        <f>C10</f>
        <v>50000000</v>
      </c>
    </row>
    <row r="23" spans="2:6" x14ac:dyDescent="0.25">
      <c r="B23" t="s">
        <v>67</v>
      </c>
      <c r="E23" s="2">
        <f>C11</f>
        <v>20000000</v>
      </c>
    </row>
    <row r="24" spans="2:6" x14ac:dyDescent="0.25">
      <c r="C24" t="s">
        <v>65</v>
      </c>
      <c r="F24" s="2">
        <f>E23</f>
        <v>20000000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H19"/>
  <sheetViews>
    <sheetView topLeftCell="A7" workbookViewId="0">
      <selection activeCell="H20" sqref="H20"/>
    </sheetView>
  </sheetViews>
  <sheetFormatPr defaultRowHeight="15" x14ac:dyDescent="0.25"/>
  <cols>
    <col min="4" max="4" width="18" bestFit="1" customWidth="1"/>
    <col min="8" max="8" width="18" bestFit="1" customWidth="1"/>
  </cols>
  <sheetData>
    <row r="11" spans="2:8" x14ac:dyDescent="0.25">
      <c r="B11" t="s">
        <v>69</v>
      </c>
    </row>
    <row r="12" spans="2:8" x14ac:dyDescent="0.25">
      <c r="B12" t="s">
        <v>70</v>
      </c>
    </row>
    <row r="13" spans="2:8" x14ac:dyDescent="0.25">
      <c r="B13" t="s">
        <v>75</v>
      </c>
      <c r="D13" s="1">
        <v>20000000000</v>
      </c>
      <c r="G13" t="s">
        <v>11</v>
      </c>
      <c r="H13" s="2">
        <f>D16</f>
        <v>500000000</v>
      </c>
    </row>
    <row r="14" spans="2:8" x14ac:dyDescent="0.25">
      <c r="B14" t="s">
        <v>73</v>
      </c>
      <c r="D14" s="1">
        <v>3000000000</v>
      </c>
      <c r="G14" t="s">
        <v>74</v>
      </c>
      <c r="H14" s="2">
        <f>-D18</f>
        <v>-100000000</v>
      </c>
    </row>
    <row r="15" spans="2:8" x14ac:dyDescent="0.25">
      <c r="B15" t="s">
        <v>71</v>
      </c>
      <c r="D15">
        <v>30</v>
      </c>
      <c r="E15" t="s">
        <v>72</v>
      </c>
      <c r="G15" t="s">
        <v>10</v>
      </c>
      <c r="H15" s="2">
        <f>H13+H14</f>
        <v>400000000</v>
      </c>
    </row>
    <row r="16" spans="2:8" x14ac:dyDescent="0.25">
      <c r="B16" t="s">
        <v>11</v>
      </c>
      <c r="D16" s="1">
        <v>500000000</v>
      </c>
    </row>
    <row r="17" spans="2:8" x14ac:dyDescent="0.25">
      <c r="G17" t="s">
        <v>75</v>
      </c>
      <c r="H17" s="2">
        <f>D13</f>
        <v>20000000000</v>
      </c>
    </row>
    <row r="18" spans="2:8" x14ac:dyDescent="0.25">
      <c r="B18" t="str">
        <f>B14</f>
        <v>Undervalue Bangunan</v>
      </c>
      <c r="D18" s="2">
        <f>D14/D15</f>
        <v>100000000</v>
      </c>
      <c r="G18" t="s">
        <v>76</v>
      </c>
      <c r="H18" s="2">
        <f>D18</f>
        <v>100000000</v>
      </c>
    </row>
    <row r="19" spans="2:8" x14ac:dyDescent="0.25">
      <c r="G19" t="s">
        <v>24</v>
      </c>
      <c r="H19" s="2">
        <f>H17+H18</f>
        <v>20100000000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34"/>
  <sheetViews>
    <sheetView topLeftCell="A10" workbookViewId="0">
      <selection activeCell="A10" sqref="A1:XFD1048576"/>
    </sheetView>
  </sheetViews>
  <sheetFormatPr defaultRowHeight="16.5" x14ac:dyDescent="0.3"/>
  <cols>
    <col min="1" max="2" width="9.140625" style="13"/>
    <col min="3" max="3" width="20.85546875" style="13" bestFit="1" customWidth="1"/>
    <col min="4" max="5" width="10" style="13" bestFit="1" customWidth="1"/>
    <col min="6" max="7" width="9.140625" style="13"/>
    <col min="8" max="8" width="14.28515625" style="13" customWidth="1"/>
    <col min="9" max="9" width="11" style="13" customWidth="1"/>
    <col min="10" max="10" width="10" style="13" customWidth="1"/>
    <col min="11" max="11" width="12.42578125" style="13" bestFit="1" customWidth="1"/>
    <col min="12" max="12" width="13.5703125" style="13" bestFit="1" customWidth="1"/>
    <col min="13" max="13" width="10.140625" style="13" bestFit="1" customWidth="1"/>
    <col min="14" max="16384" width="9.140625" style="13"/>
  </cols>
  <sheetData>
    <row r="3" spans="3:12" x14ac:dyDescent="0.3">
      <c r="D3" s="17"/>
      <c r="E3" s="17"/>
      <c r="H3" s="21"/>
    </row>
    <row r="4" spans="3:12" x14ac:dyDescent="0.3">
      <c r="D4" s="14"/>
      <c r="E4" s="14"/>
    </row>
    <row r="5" spans="3:12" x14ac:dyDescent="0.3">
      <c r="D5" s="14"/>
      <c r="E5" s="24"/>
    </row>
    <row r="6" spans="3:12" x14ac:dyDescent="0.3">
      <c r="D6" s="14"/>
      <c r="E6" s="14"/>
    </row>
    <row r="7" spans="3:12" x14ac:dyDescent="0.3">
      <c r="D7" s="14"/>
      <c r="E7" s="14"/>
    </row>
    <row r="8" spans="3:12" x14ac:dyDescent="0.3">
      <c r="D8" s="14"/>
      <c r="E8" s="14"/>
      <c r="G8" s="16"/>
    </row>
    <row r="9" spans="3:12" ht="18.75" x14ac:dyDescent="0.45">
      <c r="D9" s="18"/>
      <c r="E9" s="18"/>
      <c r="G9" s="16"/>
    </row>
    <row r="10" spans="3:12" x14ac:dyDescent="0.3">
      <c r="C10" s="17"/>
      <c r="D10" s="19"/>
      <c r="E10" s="20"/>
    </row>
    <row r="11" spans="3:12" x14ac:dyDescent="0.3">
      <c r="H11" s="21"/>
    </row>
    <row r="12" spans="3:12" x14ac:dyDescent="0.3">
      <c r="D12" s="14"/>
      <c r="E12" s="14"/>
      <c r="G12" s="16"/>
      <c r="K12" s="14"/>
    </row>
    <row r="13" spans="3:12" x14ac:dyDescent="0.3">
      <c r="D13" s="14"/>
      <c r="E13" s="14"/>
      <c r="L13" s="15"/>
    </row>
    <row r="14" spans="3:12" x14ac:dyDescent="0.3">
      <c r="D14" s="14"/>
      <c r="E14" s="24"/>
    </row>
    <row r="15" spans="3:12" ht="18.75" x14ac:dyDescent="0.45">
      <c r="D15" s="18"/>
      <c r="E15" s="25"/>
      <c r="G15" s="16"/>
      <c r="K15" s="15"/>
    </row>
    <row r="16" spans="3:12" x14ac:dyDescent="0.3">
      <c r="C16" s="22"/>
      <c r="D16" s="23"/>
      <c r="E16" s="23"/>
      <c r="K16" s="15"/>
    </row>
    <row r="17" spans="7:13" x14ac:dyDescent="0.3">
      <c r="L17" s="15"/>
    </row>
    <row r="19" spans="7:13" x14ac:dyDescent="0.3">
      <c r="G19" s="16"/>
    </row>
    <row r="21" spans="7:13" x14ac:dyDescent="0.3">
      <c r="I21" s="17"/>
      <c r="J21" s="17"/>
      <c r="K21" s="26"/>
      <c r="L21" s="26"/>
    </row>
    <row r="22" spans="7:13" x14ac:dyDescent="0.3">
      <c r="I22" s="14"/>
      <c r="J22" s="14"/>
      <c r="M22" s="15"/>
    </row>
    <row r="23" spans="7:13" x14ac:dyDescent="0.3">
      <c r="I23" s="14"/>
      <c r="J23" s="24"/>
      <c r="L23" s="24"/>
      <c r="M23" s="15"/>
    </row>
    <row r="24" spans="7:13" x14ac:dyDescent="0.3">
      <c r="I24" s="14"/>
      <c r="J24" s="14"/>
      <c r="M24" s="15"/>
    </row>
    <row r="25" spans="7:13" x14ac:dyDescent="0.3">
      <c r="H25" s="29"/>
      <c r="I25" s="14"/>
      <c r="J25" s="14"/>
      <c r="L25" s="24"/>
      <c r="M25" s="15"/>
    </row>
    <row r="26" spans="7:13" x14ac:dyDescent="0.3">
      <c r="I26" s="14"/>
      <c r="J26" s="14"/>
      <c r="M26" s="15"/>
    </row>
    <row r="27" spans="7:13" ht="18.75" x14ac:dyDescent="0.45">
      <c r="H27" s="29"/>
      <c r="I27" s="18"/>
      <c r="J27" s="18"/>
      <c r="M27" s="15"/>
    </row>
    <row r="28" spans="7:13" x14ac:dyDescent="0.3">
      <c r="H28" s="17"/>
      <c r="I28" s="19"/>
      <c r="J28" s="20"/>
      <c r="M28" s="20"/>
    </row>
    <row r="30" spans="7:13" x14ac:dyDescent="0.3">
      <c r="I30" s="14"/>
      <c r="J30" s="14"/>
      <c r="K30" s="14"/>
      <c r="M30" s="15"/>
    </row>
    <row r="31" spans="7:13" x14ac:dyDescent="0.3">
      <c r="H31" s="29"/>
      <c r="I31" s="14"/>
      <c r="J31" s="14"/>
      <c r="M31" s="15"/>
    </row>
    <row r="32" spans="7:13" x14ac:dyDescent="0.3">
      <c r="I32" s="14"/>
      <c r="J32" s="24"/>
      <c r="K32" s="14"/>
      <c r="L32" s="24"/>
      <c r="M32" s="15"/>
    </row>
    <row r="33" spans="8:13" ht="18.75" x14ac:dyDescent="0.45">
      <c r="I33" s="18"/>
      <c r="J33" s="25"/>
      <c r="K33" s="14"/>
      <c r="L33" s="24"/>
      <c r="M33" s="28"/>
    </row>
    <row r="34" spans="8:13" x14ac:dyDescent="0.3">
      <c r="H34" s="22"/>
      <c r="I34" s="23"/>
      <c r="J34" s="23"/>
      <c r="M34" s="27"/>
    </row>
  </sheetData>
  <mergeCells count="1">
    <mergeCell ref="K21:L2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 6</vt:lpstr>
      <vt:lpstr>No 8</vt:lpstr>
      <vt:lpstr>Latihan 1</vt:lpstr>
      <vt:lpstr>Latihan 7</vt:lpstr>
      <vt:lpstr>Latihan 2</vt:lpstr>
      <vt:lpstr>Latihan 10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Rieka Ramadhaniyah</dc:creator>
  <cp:lastModifiedBy>Rieka Ramadhaniyah</cp:lastModifiedBy>
  <dcterms:created xsi:type="dcterms:W3CDTF">2024-10-06T08:44:21Z</dcterms:created>
  <dcterms:modified xsi:type="dcterms:W3CDTF">2024-10-15T15:09:43Z</dcterms:modified>
</cp:coreProperties>
</file>