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 NEW\Baru 2024\BAHAN AJAR GANJIL 24\ACCOUNTING FOR BISNIS DIGITAL\"/>
    </mc:Choice>
  </mc:AlternateContent>
  <xr:revisionPtr revIDLastSave="0" documentId="13_ncr:1_{915424DA-34A3-4E90-9D1A-7CC9CCBFDAA7}" xr6:coauthVersionLast="36" xr6:coauthVersionMax="47" xr10:uidLastSave="{00000000-0000-0000-0000-000000000000}"/>
  <bookViews>
    <workbookView xWindow="0" yWindow="0" windowWidth="20490" windowHeight="6825" firstSheet="2" activeTab="2" xr2:uid="{72907BDB-59AB-4831-BC88-98EC440E9778}"/>
  </bookViews>
  <sheets>
    <sheet name="Kasus 1" sheetId="16" r:id="rId1"/>
    <sheet name="Persamaan Dasar Akuntansi" sheetId="15" r:id="rId2"/>
    <sheet name="Jurnal Umum (JU1)" sheetId="2" r:id="rId3"/>
  </sheets>
  <definedNames>
    <definedName name="_xlnm._FilterDatabase" localSheetId="2" hidden="1">'Jurnal Umum (JU1)'!$B$4:$G$4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2" l="1"/>
  <c r="S12" i="2"/>
  <c r="O39" i="2"/>
  <c r="O40" i="2" s="1"/>
  <c r="O32" i="2"/>
  <c r="O33" i="2" s="1"/>
  <c r="O25" i="2"/>
  <c r="O26" i="2" s="1"/>
  <c r="O6" i="2"/>
  <c r="O7" i="2" s="1"/>
  <c r="O8" i="2" s="1"/>
  <c r="O9" i="2" s="1"/>
  <c r="O10" i="2" s="1"/>
  <c r="O11" i="2" s="1"/>
  <c r="O12" i="2" s="1"/>
  <c r="O46" i="2"/>
  <c r="O47" i="2" s="1"/>
  <c r="O18" i="2"/>
  <c r="O19" i="2" s="1"/>
  <c r="E2" i="15" l="1"/>
  <c r="H2" i="15"/>
  <c r="F2" i="15"/>
  <c r="G66" i="15" l="1"/>
  <c r="F63" i="15"/>
  <c r="F60" i="15"/>
  <c r="F48" i="15"/>
  <c r="J29" i="15"/>
  <c r="K27" i="15"/>
  <c r="E32" i="15"/>
  <c r="Q17" i="15"/>
  <c r="E36" i="15" s="1"/>
  <c r="P17" i="15"/>
  <c r="E35" i="15" s="1"/>
  <c r="O17" i="15"/>
  <c r="E34" i="15" s="1"/>
  <c r="N17" i="15"/>
  <c r="E33" i="15" s="1"/>
  <c r="M17" i="15"/>
  <c r="L17" i="15"/>
  <c r="E31" i="15" s="1"/>
  <c r="K17" i="15"/>
  <c r="E30" i="15" s="1"/>
  <c r="J17" i="15"/>
  <c r="F27" i="15" s="1"/>
  <c r="I17" i="15"/>
  <c r="H17" i="15"/>
  <c r="G17" i="15"/>
  <c r="P36" i="15" s="1"/>
  <c r="F17" i="15"/>
  <c r="P31" i="15" s="1"/>
  <c r="E17" i="15"/>
  <c r="P30" i="15" s="1"/>
  <c r="D17" i="15"/>
  <c r="P29" i="15" s="1"/>
  <c r="C17" i="15"/>
  <c r="I20" i="15" l="1"/>
  <c r="J20" i="15"/>
  <c r="P28" i="15"/>
  <c r="P32" i="15" s="1"/>
  <c r="F37" i="15"/>
  <c r="F38" i="15" s="1"/>
  <c r="J30" i="15" s="1"/>
  <c r="G51" i="15"/>
  <c r="G64" i="15"/>
  <c r="J31" i="15"/>
  <c r="K32" i="15" l="1"/>
  <c r="K33" i="15" s="1"/>
  <c r="P39" i="15" s="1"/>
  <c r="P41" i="15" s="1"/>
  <c r="G73" i="15" s="1"/>
  <c r="J22" i="15"/>
  <c r="G65" i="15"/>
  <c r="G67" i="15" s="1"/>
  <c r="G22" i="2" l="1"/>
  <c r="F22" i="2"/>
  <c r="H22" i="2" l="1"/>
</calcChain>
</file>

<file path=xl/sharedStrings.xml><?xml version="1.0" encoding="utf-8"?>
<sst xmlns="http://schemas.openxmlformats.org/spreadsheetml/2006/main" count="247" uniqueCount="166">
  <si>
    <t>JURNAL UMUM</t>
  </si>
  <si>
    <t>Tanggal</t>
  </si>
  <si>
    <t>Uraian</t>
  </si>
  <si>
    <t>Ref</t>
  </si>
  <si>
    <t>Debit</t>
  </si>
  <si>
    <t>Kredit</t>
  </si>
  <si>
    <t>BUKU BESAR</t>
  </si>
  <si>
    <t>Tgl.</t>
  </si>
  <si>
    <t>Keterangan</t>
  </si>
  <si>
    <t>Saldo</t>
  </si>
  <si>
    <t>Saldo awal</t>
  </si>
  <si>
    <t>Kas</t>
  </si>
  <si>
    <t>Piutang Usaha</t>
  </si>
  <si>
    <t>Perlengkapan</t>
  </si>
  <si>
    <t>Peralatan</t>
  </si>
  <si>
    <t>Utang Usaha</t>
  </si>
  <si>
    <t>Beban Perlengkapan</t>
  </si>
  <si>
    <t>Beban Sewa</t>
  </si>
  <si>
    <t xml:space="preserve">Nama Akun  :  Kas </t>
  </si>
  <si>
    <t xml:space="preserve">                  No. Akun  :   111</t>
  </si>
  <si>
    <t>Nama Akun  :  Peralatan</t>
  </si>
  <si>
    <t>Nama Akun</t>
  </si>
  <si>
    <t>Total Transaksi</t>
  </si>
  <si>
    <t>Prive</t>
  </si>
  <si>
    <t>EKUITAS</t>
  </si>
  <si>
    <t>31 Desember 2022</t>
  </si>
  <si>
    <t>Ket</t>
  </si>
  <si>
    <t>Kas +</t>
  </si>
  <si>
    <t>Piutang Usaha +</t>
  </si>
  <si>
    <t>Perlengkapan +</t>
  </si>
  <si>
    <t>Modal Hani</t>
  </si>
  <si>
    <t>Beban Bantuan Hukum</t>
  </si>
  <si>
    <t>Beban Upah</t>
  </si>
  <si>
    <t>Beban Utilitas</t>
  </si>
  <si>
    <t>Beban cleaning service</t>
  </si>
  <si>
    <t>Beban lain-lain</t>
  </si>
  <si>
    <t>saldo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</si>
  <si>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</si>
  <si>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</si>
  <si>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</si>
  <si>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</si>
  <si>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</si>
  <si>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</si>
  <si>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</si>
  <si>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</si>
  <si>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</si>
  <si>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</si>
  <si>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</si>
  <si>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Kantor Pengacara Selalu Harmony</t>
  </si>
  <si>
    <t>Laporan Laba Rugi</t>
  </si>
  <si>
    <t>Untuk Bulan yang Berakhir pada 31 Mei 2022</t>
  </si>
  <si>
    <t>Pendapatan</t>
  </si>
  <si>
    <t>Beban:</t>
  </si>
  <si>
    <t>Beban Cleaning Service</t>
  </si>
  <si>
    <t>Beban Lain-lain</t>
  </si>
  <si>
    <t>Total Beban</t>
  </si>
  <si>
    <t>Laporan Perubahan Ekuitas</t>
  </si>
  <si>
    <t>Modal Hani, 1 Mei 2021</t>
  </si>
  <si>
    <t>Investasi Tambahan</t>
  </si>
  <si>
    <t>Kenaikan/Penurunan ekuitas</t>
  </si>
  <si>
    <t>Modal Hani, 31 Mei 2022</t>
  </si>
  <si>
    <t>Laporan Posisi Keungan</t>
  </si>
  <si>
    <t>Per 31 Mei 2022</t>
  </si>
  <si>
    <t>Aset</t>
  </si>
  <si>
    <t>Tanah</t>
  </si>
  <si>
    <t>Total Aset</t>
  </si>
  <si>
    <t>Liabilitas dan Ekuitas</t>
  </si>
  <si>
    <t>Liabilitas</t>
  </si>
  <si>
    <t>Ekuitas</t>
  </si>
  <si>
    <t>Total Liabilitas dan ekuitas</t>
  </si>
  <si>
    <t>Laporan Arus Kas</t>
  </si>
  <si>
    <t>Arus Kas dari Aktivitas Operasi:</t>
  </si>
  <si>
    <t>Penerimaan:</t>
  </si>
  <si>
    <t>Kas diterima dari pelanggan</t>
  </si>
  <si>
    <t>Pengeluaran:</t>
  </si>
  <si>
    <t>Pembayaran untuk beban operasional</t>
  </si>
  <si>
    <t>Arus Kas Bersih dari Aktivitas Operasi</t>
  </si>
  <si>
    <t>Arus Kas dari Aktivitas investasi:</t>
  </si>
  <si>
    <t>Pembayaran Kas untuk pembelian tanah</t>
  </si>
  <si>
    <t>Arus Kas bersih dari Aktivitas investasi</t>
  </si>
  <si>
    <t>Arus Kas dari Aktivitas pendanaan:</t>
  </si>
  <si>
    <t>Kas diterima sebagai investasi oleh Pemilik</t>
  </si>
  <si>
    <t>(dari transaksi a dan g)</t>
  </si>
  <si>
    <t>(dari transaksi b, d dan i)</t>
  </si>
  <si>
    <t>Pengambilan Pribadi (Prive)</t>
  </si>
  <si>
    <t>Arus Kas bersih dari Aktivitas Pendanaan</t>
  </si>
  <si>
    <t>Kenaikan/penurunan kas</t>
  </si>
  <si>
    <t>Saldo Awal Kas</t>
  </si>
  <si>
    <t>Saldo Akhir Kas</t>
  </si>
  <si>
    <t>Tanah +</t>
  </si>
  <si>
    <t>Utang Usaha +</t>
  </si>
  <si>
    <t>Modal Hani -</t>
  </si>
  <si>
    <t>Prive Hani +</t>
  </si>
  <si>
    <t>Pendapatan Jasa -</t>
  </si>
  <si>
    <t>Beban Bantuan Hukum -</t>
  </si>
  <si>
    <t>Beban Sewa -</t>
  </si>
  <si>
    <t>Beban Upah -</t>
  </si>
  <si>
    <t xml:space="preserve">Kantor Pengacara"HARMONY" adalah perusahaan perseoangan yang dimiliki dan </t>
  </si>
  <si>
    <t xml:space="preserve">dikelola oleh Hani. Pada tanggal 1 Mei 2020 Perusahaan memiliki aset dan kewajiban </t>
  </si>
  <si>
    <t>sebagai berikut:</t>
  </si>
  <si>
    <t>Kantor tersebut untuk sementara menyewa sebuah ruko, sambil menunggu pemba-</t>
  </si>
  <si>
    <t>ngunan gedung kantor di atas tanah yang dibeli tahin 2019. Transaksi yang telah</t>
  </si>
  <si>
    <t>terjadi selama bulam Mei adalah sebagi berikut:</t>
  </si>
  <si>
    <t>Menerima pembayaran tunai dari klien atas jasa konsultasi Rp 3.950.000</t>
  </si>
  <si>
    <t xml:space="preserve">b. </t>
  </si>
  <si>
    <t>Membayar hutang bank Rp 1.155.000</t>
  </si>
  <si>
    <t>Menerima tambahan investasi dari Hani RP 2.750.000</t>
  </si>
  <si>
    <t xml:space="preserve">d. </t>
  </si>
  <si>
    <t>Membayar sewa ruko buan Mei Rp 2.750.000</t>
  </si>
  <si>
    <t>Membebankan jasa hukum pada klien yang dicatat sebagai piutang usaha sebesar Rp 2.030.000</t>
  </si>
  <si>
    <t xml:space="preserve">f. </t>
  </si>
  <si>
    <t>Membeli alat tulis kantor untuk operasional secara kredit Rp 235.000</t>
  </si>
  <si>
    <t>Menerima kas atas pelunasan piutang dari klien Rp 3.200.000</t>
  </si>
  <si>
    <t>Menerima faktur tagihan atas jasa bantuan hukum yang diterima dari Lembaga Hukum</t>
  </si>
  <si>
    <t>"Abadi" untuk bulan Mei (akan dibayarkan pada tanggal 12 Juni) sebesar Rp 1.745.000</t>
  </si>
  <si>
    <t xml:space="preserve">i. </t>
  </si>
  <si>
    <t>Membayar gaji Rp 750.000, cleaning service (external) Rp 325.000, beban ulilitas Rp 250.000</t>
  </si>
  <si>
    <t>dan beban lain-lain Rp 65.000</t>
  </si>
  <si>
    <t>Setelah dihitung perlengkapan yang tersisa adalah Rp 115.000</t>
  </si>
  <si>
    <t>Hani menarik tunai Rp 900.000 dari perusahaan untuk keperluan pribadi.</t>
  </si>
  <si>
    <t xml:space="preserve">1. </t>
  </si>
  <si>
    <t>Hitunglah jumlah ekuitas pemilik per 1 Mei 2020</t>
  </si>
  <si>
    <t xml:space="preserve">2. </t>
  </si>
  <si>
    <t>Catatlah transaksi diatas dalam bentuk persamaan akuntansi pada kertas kerja yang sudah</t>
  </si>
  <si>
    <t>disiapkan.</t>
  </si>
  <si>
    <t>3.</t>
  </si>
  <si>
    <t>Buatlah laporan laba rugi 31 Mei 2020</t>
  </si>
  <si>
    <t>4.</t>
  </si>
  <si>
    <t>Buatlah laporan Perubahan ekuitas 31 Mei 2020</t>
  </si>
  <si>
    <t>5.</t>
  </si>
  <si>
    <t>Buatlah Laporan Posisi Keuangan 31 Mei 2020</t>
  </si>
  <si>
    <t>6.</t>
  </si>
  <si>
    <t>Buatlah Laporan Arus Kas Bulan Mei (opsional)</t>
  </si>
  <si>
    <t>AKTIVA</t>
  </si>
  <si>
    <t>LIABILITAS</t>
  </si>
  <si>
    <t xml:space="preserve">BEBAN </t>
  </si>
  <si>
    <t xml:space="preserve">PENDAPATAN </t>
  </si>
  <si>
    <t>Rugi Bersih</t>
  </si>
  <si>
    <t>Aktiva</t>
  </si>
  <si>
    <t>Pasiva</t>
  </si>
  <si>
    <t>Jan</t>
  </si>
  <si>
    <t xml:space="preserve">Kas </t>
  </si>
  <si>
    <t xml:space="preserve">    Modal Tn Virgi</t>
  </si>
  <si>
    <t>(investasi Awal)</t>
  </si>
  <si>
    <t xml:space="preserve">     Kas</t>
  </si>
  <si>
    <t xml:space="preserve">     Utang Usaha</t>
  </si>
  <si>
    <r>
      <t>(</t>
    </r>
    <r>
      <rPr>
        <i/>
        <sz val="11"/>
        <color theme="1"/>
        <rFont val="Times New Roman"/>
        <family val="1"/>
      </rPr>
      <t>Membeli Peralatan</t>
    </r>
    <r>
      <rPr>
        <sz val="11"/>
        <color theme="1"/>
        <rFont val="Times New Roman"/>
        <family val="1"/>
      </rPr>
      <t>)</t>
    </r>
  </si>
  <si>
    <t>PERCETAKAN CEPAT</t>
  </si>
  <si>
    <t xml:space="preserve">    Pendapatan Jasa</t>
  </si>
  <si>
    <t>(Menyerahkan Jasa)</t>
  </si>
  <si>
    <t>Beban Gaji</t>
  </si>
  <si>
    <t xml:space="preserve">    Kas</t>
  </si>
  <si>
    <t>(Membayar Gaji)</t>
  </si>
  <si>
    <t xml:space="preserve">   Kas</t>
  </si>
  <si>
    <t xml:space="preserve">                  No. Akun  :   121</t>
  </si>
  <si>
    <t>Nama Akun  :  Utang Usaha</t>
  </si>
  <si>
    <t>Nama Akun  :  Modal Tuan Virgi</t>
  </si>
  <si>
    <t xml:space="preserve">Nama Akun  :  Pendapatan </t>
  </si>
  <si>
    <t>Nama Akun  :  Beban Gaji</t>
  </si>
  <si>
    <t>INSTRUKSI:</t>
  </si>
  <si>
    <t>1. Lakukan Posting dari Jurnal Umum ke Buku Besar</t>
  </si>
  <si>
    <t>2. Pastikan memposting dengan benar</t>
  </si>
  <si>
    <t>3. Pastikan Saldo Akhir dari masing-masing Akun di buku besar benar</t>
  </si>
  <si>
    <t>4. Buatkan Neraca Saldo Sebelum Penyesuaian</t>
  </si>
  <si>
    <t>NERACA SALDO</t>
  </si>
  <si>
    <t>No Akun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</si>
</sst>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p&quot;* #,##0_-;\-&quot;Rp&quot;* #,##0_-;_-&quot;Rp&quot;* &quot;-&quot;_-;_-@_-"/>
    <numFmt numFmtId="41" formatCode="_-* #,##0_-;\-* #,##0_-;_-* &quot;-&quot;_-;_-@_-"/>
    <numFmt numFmtId="164" formatCode="_(* #,##0_);_(* \(#,##0\);_(* &quot;-&quot;_);_(@_)"/>
    <numFmt numFmtId="165" formatCode="_(* #,##0.00_);_(* \(#,##0.00\);_(* &quot;-&quot;??_);_(@_)"/>
    <numFmt numFmtId="168" formatCode="&quot;Rp&quot;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4" fillId="0" borderId="4" xfId="0" applyFont="1" applyBorder="1" applyAlignment="1">
      <alignment vertical="center" wrapText="1"/>
    </xf>
    <xf numFmtId="164" fontId="4" fillId="0" borderId="4" xfId="1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164" fontId="6" fillId="0" borderId="4" xfId="1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164" fontId="8" fillId="0" borderId="6" xfId="1" applyFont="1" applyBorder="1" applyAlignment="1">
      <alignment horizontal="right" vertical="center" wrapText="1"/>
    </xf>
    <xf numFmtId="41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center" vertical="center" wrapText="1"/>
    </xf>
    <xf numFmtId="164" fontId="0" fillId="0" borderId="0" xfId="0" applyNumberFormat="1"/>
    <xf numFmtId="41" fontId="0" fillId="0" borderId="1" xfId="0" applyNumberFormat="1" applyBorder="1"/>
    <xf numFmtId="0" fontId="10" fillId="0" borderId="3" xfId="0" applyFont="1" applyBorder="1" applyAlignment="1">
      <alignment horizontal="center" vertical="center" wrapText="1"/>
    </xf>
    <xf numFmtId="164" fontId="3" fillId="0" borderId="4" xfId="1" applyFont="1" applyBorder="1" applyAlignment="1">
      <alignment horizontal="center" vertical="center" wrapText="1"/>
    </xf>
    <xf numFmtId="164" fontId="10" fillId="0" borderId="4" xfId="1" applyFont="1" applyBorder="1" applyAlignment="1">
      <alignment horizontal="center" vertical="center" wrapText="1"/>
    </xf>
    <xf numFmtId="164" fontId="10" fillId="0" borderId="3" xfId="1" applyFont="1" applyBorder="1" applyAlignment="1">
      <alignment horizontal="center" vertical="center" wrapText="1"/>
    </xf>
    <xf numFmtId="0" fontId="0" fillId="0" borderId="9" xfId="0" applyBorder="1"/>
    <xf numFmtId="164" fontId="10" fillId="0" borderId="10" xfId="1" applyFont="1" applyBorder="1" applyAlignment="1">
      <alignment horizontal="center" vertical="center" wrapText="1"/>
    </xf>
    <xf numFmtId="168" fontId="0" fillId="0" borderId="0" xfId="0" applyNumberFormat="1"/>
    <xf numFmtId="0" fontId="0" fillId="0" borderId="0" xfId="0" applyFont="1"/>
    <xf numFmtId="41" fontId="0" fillId="0" borderId="1" xfId="0" applyNumberFormat="1" applyBorder="1" applyAlignment="1">
      <alignment horizontal="right"/>
    </xf>
    <xf numFmtId="168" fontId="2" fillId="0" borderId="11" xfId="0" applyNumberFormat="1" applyFont="1" applyBorder="1"/>
    <xf numFmtId="168" fontId="0" fillId="0" borderId="0" xfId="0" applyNumberFormat="1" applyBorder="1"/>
    <xf numFmtId="42" fontId="2" fillId="0" borderId="0" xfId="0" applyNumberFormat="1" applyFont="1"/>
    <xf numFmtId="164" fontId="0" fillId="0" borderId="0" xfId="1" applyFont="1"/>
    <xf numFmtId="168" fontId="2" fillId="0" borderId="0" xfId="0" applyNumberFormat="1" applyFont="1"/>
    <xf numFmtId="41" fontId="2" fillId="0" borderId="0" xfId="0" applyNumberFormat="1" applyFont="1"/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168" fontId="0" fillId="0" borderId="0" xfId="2" applyNumberFormat="1" applyFont="1"/>
    <xf numFmtId="0" fontId="0" fillId="4" borderId="0" xfId="0" applyFill="1" applyBorder="1" applyAlignment="1">
      <alignment horizontal="center"/>
    </xf>
    <xf numFmtId="0" fontId="0" fillId="6" borderId="0" xfId="0" applyFill="1" applyBorder="1"/>
    <xf numFmtId="41" fontId="2" fillId="9" borderId="0" xfId="0" applyNumberFormat="1" applyFont="1" applyFill="1"/>
    <xf numFmtId="41" fontId="2" fillId="6" borderId="0" xfId="0" applyNumberFormat="1" applyFont="1" applyFill="1"/>
    <xf numFmtId="0" fontId="2" fillId="6" borderId="0" xfId="0" applyFont="1" applyFill="1" applyAlignment="1">
      <alignment horizontal="center"/>
    </xf>
    <xf numFmtId="0" fontId="2" fillId="9" borderId="0" xfId="0" applyFont="1" applyFill="1" applyAlignment="1">
      <alignment horizontal="center"/>
    </xf>
    <xf numFmtId="41" fontId="2" fillId="8" borderId="12" xfId="0" applyNumberFormat="1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Comma" xfId="2" builtinId="3"/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B3DDE-2BDC-4F05-8858-643B676F88CA}">
  <dimension ref="B2:D33"/>
  <sheetViews>
    <sheetView zoomScale="90" zoomScaleNormal="90" workbookViewId="0">
      <selection activeCell="D29" sqref="D29"/>
    </sheetView>
  </sheetViews>
  <sheetFormatPr defaultRowHeight="15" x14ac:dyDescent="0.25"/>
  <cols>
    <col min="2" max="2" width="2.28515625" customWidth="1"/>
    <col min="3" max="3" width="11.140625" customWidth="1"/>
    <col min="4" max="4" width="13.5703125" bestFit="1" customWidth="1"/>
  </cols>
  <sheetData>
    <row r="2" spans="2:4" x14ac:dyDescent="0.25">
      <c r="B2" t="s">
        <v>97</v>
      </c>
    </row>
    <row r="3" spans="2:4" x14ac:dyDescent="0.25">
      <c r="B3" t="s">
        <v>98</v>
      </c>
    </row>
    <row r="4" spans="2:4" x14ac:dyDescent="0.25">
      <c r="B4" t="s">
        <v>99</v>
      </c>
    </row>
    <row r="5" spans="2:4" x14ac:dyDescent="0.25">
      <c r="B5" t="s">
        <v>11</v>
      </c>
      <c r="D5" s="37">
        <v>2000000</v>
      </c>
    </row>
    <row r="6" spans="2:4" x14ac:dyDescent="0.25">
      <c r="B6" t="s">
        <v>12</v>
      </c>
      <c r="D6" s="37">
        <v>3200000</v>
      </c>
    </row>
    <row r="7" spans="2:4" x14ac:dyDescent="0.25">
      <c r="B7" t="s">
        <v>13</v>
      </c>
      <c r="D7" s="37">
        <v>850000</v>
      </c>
    </row>
    <row r="8" spans="2:4" x14ac:dyDescent="0.25">
      <c r="B8" t="s">
        <v>64</v>
      </c>
      <c r="D8" s="37">
        <v>10000000</v>
      </c>
    </row>
    <row r="9" spans="2:4" x14ac:dyDescent="0.25">
      <c r="B9" t="s">
        <v>15</v>
      </c>
      <c r="D9" s="37">
        <v>1530000</v>
      </c>
    </row>
    <row r="10" spans="2:4" x14ac:dyDescent="0.25">
      <c r="B10" t="s">
        <v>100</v>
      </c>
    </row>
    <row r="11" spans="2:4" x14ac:dyDescent="0.25">
      <c r="B11" t="s">
        <v>101</v>
      </c>
    </row>
    <row r="12" spans="2:4" x14ac:dyDescent="0.25">
      <c r="B12" t="s">
        <v>102</v>
      </c>
    </row>
    <row r="13" spans="2:4" x14ac:dyDescent="0.25">
      <c r="B13" t="s">
        <v>37</v>
      </c>
      <c r="C13" t="s">
        <v>103</v>
      </c>
    </row>
    <row r="14" spans="2:4" x14ac:dyDescent="0.25">
      <c r="B14" t="s">
        <v>104</v>
      </c>
      <c r="C14" t="s">
        <v>105</v>
      </c>
    </row>
    <row r="15" spans="2:4" x14ac:dyDescent="0.25">
      <c r="B15" t="s">
        <v>39</v>
      </c>
      <c r="C15" t="s">
        <v>106</v>
      </c>
    </row>
    <row r="16" spans="2:4" x14ac:dyDescent="0.25">
      <c r="B16" t="s">
        <v>107</v>
      </c>
      <c r="C16" t="s">
        <v>108</v>
      </c>
    </row>
    <row r="17" spans="2:3" x14ac:dyDescent="0.25">
      <c r="B17" t="s">
        <v>41</v>
      </c>
      <c r="C17" t="s">
        <v>109</v>
      </c>
    </row>
    <row r="18" spans="2:3" x14ac:dyDescent="0.25">
      <c r="B18" t="s">
        <v>110</v>
      </c>
      <c r="C18" t="s">
        <v>111</v>
      </c>
    </row>
    <row r="19" spans="2:3" x14ac:dyDescent="0.25">
      <c r="B19" t="s">
        <v>43</v>
      </c>
      <c r="C19" t="s">
        <v>112</v>
      </c>
    </row>
    <row r="20" spans="2:3" x14ac:dyDescent="0.25">
      <c r="B20" t="s">
        <v>44</v>
      </c>
      <c r="C20" t="s">
        <v>113</v>
      </c>
    </row>
    <row r="21" spans="2:3" x14ac:dyDescent="0.25">
      <c r="C21" t="s">
        <v>114</v>
      </c>
    </row>
    <row r="22" spans="2:3" x14ac:dyDescent="0.25">
      <c r="B22" t="s">
        <v>115</v>
      </c>
      <c r="C22" t="s">
        <v>116</v>
      </c>
    </row>
    <row r="23" spans="2:3" x14ac:dyDescent="0.25">
      <c r="C23" t="s">
        <v>117</v>
      </c>
    </row>
    <row r="24" spans="2:3" x14ac:dyDescent="0.25">
      <c r="B24" t="s">
        <v>46</v>
      </c>
      <c r="C24" t="s">
        <v>118</v>
      </c>
    </row>
    <row r="25" spans="2:3" x14ac:dyDescent="0.25">
      <c r="B25" t="s">
        <v>47</v>
      </c>
      <c r="C25" t="s">
        <v>119</v>
      </c>
    </row>
    <row r="27" spans="2:3" x14ac:dyDescent="0.25">
      <c r="B27" t="s">
        <v>120</v>
      </c>
      <c r="C27" t="s">
        <v>121</v>
      </c>
    </row>
    <row r="28" spans="2:3" x14ac:dyDescent="0.25">
      <c r="B28" t="s">
        <v>122</v>
      </c>
      <c r="C28" t="s">
        <v>123</v>
      </c>
    </row>
    <row r="29" spans="2:3" x14ac:dyDescent="0.25">
      <c r="C29" t="s">
        <v>124</v>
      </c>
    </row>
    <row r="30" spans="2:3" x14ac:dyDescent="0.25">
      <c r="B30" t="s">
        <v>125</v>
      </c>
      <c r="C30" t="s">
        <v>126</v>
      </c>
    </row>
    <row r="31" spans="2:3" x14ac:dyDescent="0.25">
      <c r="B31" t="s">
        <v>127</v>
      </c>
      <c r="C31" t="s">
        <v>128</v>
      </c>
    </row>
    <row r="32" spans="2:3" x14ac:dyDescent="0.25">
      <c r="B32" t="s">
        <v>129</v>
      </c>
      <c r="C32" t="s">
        <v>130</v>
      </c>
    </row>
    <row r="33" spans="2:3" x14ac:dyDescent="0.25">
      <c r="B33" t="s">
        <v>131</v>
      </c>
      <c r="C33" t="s">
        <v>132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F75D2-B793-40E4-A17F-961DAA78E704}">
  <dimension ref="B2:Q73"/>
  <sheetViews>
    <sheetView topLeftCell="A16" zoomScale="90" zoomScaleNormal="90" workbookViewId="0">
      <selection activeCell="G12" sqref="G12"/>
    </sheetView>
  </sheetViews>
  <sheetFormatPr defaultRowHeight="15" x14ac:dyDescent="0.25"/>
  <cols>
    <col min="3" max="3" width="17.5703125" customWidth="1"/>
    <col min="4" max="4" width="13.7109375" customWidth="1"/>
    <col min="5" max="5" width="14" customWidth="1"/>
    <col min="6" max="6" width="14" bestFit="1" customWidth="1"/>
    <col min="7" max="7" width="12.42578125" customWidth="1"/>
    <col min="8" max="8" width="12.42578125" bestFit="1" customWidth="1"/>
    <col min="9" max="9" width="11.7109375" customWidth="1"/>
    <col min="10" max="10" width="13.5703125" customWidth="1"/>
    <col min="11" max="11" width="16.5703125" customWidth="1"/>
    <col min="12" max="12" width="13.140625" customWidth="1"/>
    <col min="13" max="13" width="13.28515625" customWidth="1"/>
    <col min="14" max="14" width="13.42578125" customWidth="1"/>
    <col min="15" max="15" width="14.85546875" customWidth="1"/>
    <col min="16" max="16" width="19.42578125" customWidth="1"/>
    <col min="17" max="17" width="13.5703125" customWidth="1"/>
  </cols>
  <sheetData>
    <row r="2" spans="2:17" x14ac:dyDescent="0.25">
      <c r="E2" s="18">
        <f>C5+D5+E5+F5</f>
        <v>16050000</v>
      </c>
      <c r="F2" s="18">
        <f>SUM(C5:F5)</f>
        <v>16050000</v>
      </c>
      <c r="G2" s="18"/>
      <c r="H2" s="18">
        <f>F2-G5</f>
        <v>14520000</v>
      </c>
    </row>
    <row r="3" spans="2:17" x14ac:dyDescent="0.25">
      <c r="B3" s="44" t="s">
        <v>133</v>
      </c>
      <c r="C3" s="44"/>
      <c r="D3" s="44"/>
      <c r="E3" s="44"/>
      <c r="F3" s="44"/>
      <c r="G3" s="38" t="s">
        <v>134</v>
      </c>
      <c r="H3" s="45" t="s">
        <v>24</v>
      </c>
      <c r="I3" s="45"/>
      <c r="J3" s="39" t="s">
        <v>136</v>
      </c>
      <c r="K3" s="46" t="s">
        <v>135</v>
      </c>
      <c r="L3" s="46"/>
      <c r="M3" s="46"/>
      <c r="N3" s="46"/>
      <c r="O3" s="46"/>
      <c r="P3" s="46"/>
      <c r="Q3" s="46"/>
    </row>
    <row r="4" spans="2:17" ht="25.5" x14ac:dyDescent="0.25">
      <c r="B4" s="35" t="s">
        <v>26</v>
      </c>
      <c r="C4" s="35" t="s">
        <v>27</v>
      </c>
      <c r="D4" s="36" t="s">
        <v>28</v>
      </c>
      <c r="E4" s="36" t="s">
        <v>29</v>
      </c>
      <c r="F4" s="36" t="s">
        <v>89</v>
      </c>
      <c r="G4" s="36" t="s">
        <v>90</v>
      </c>
      <c r="H4" s="36" t="s">
        <v>91</v>
      </c>
      <c r="I4" s="36" t="s">
        <v>92</v>
      </c>
      <c r="J4" s="36" t="s">
        <v>93</v>
      </c>
      <c r="K4" s="36" t="s">
        <v>94</v>
      </c>
      <c r="L4" s="36" t="s">
        <v>95</v>
      </c>
      <c r="M4" s="36" t="s">
        <v>96</v>
      </c>
      <c r="N4" s="36" t="s">
        <v>33</v>
      </c>
      <c r="O4" s="36" t="s">
        <v>34</v>
      </c>
      <c r="P4" s="35" t="s">
        <v>16</v>
      </c>
      <c r="Q4" s="36" t="s">
        <v>35</v>
      </c>
    </row>
    <row r="5" spans="2:17" ht="16.5" thickBot="1" x14ac:dyDescent="0.3">
      <c r="B5" s="20" t="s">
        <v>36</v>
      </c>
      <c r="C5" s="21">
        <v>2000000</v>
      </c>
      <c r="D5" s="21">
        <v>3200000</v>
      </c>
      <c r="E5" s="21">
        <v>850000</v>
      </c>
      <c r="F5" s="21">
        <v>10000000</v>
      </c>
      <c r="G5" s="21">
        <v>1530000</v>
      </c>
      <c r="H5" s="21">
        <v>14520000</v>
      </c>
      <c r="I5" s="22"/>
      <c r="J5" s="23"/>
      <c r="K5" s="22"/>
      <c r="L5" s="22"/>
      <c r="M5" s="22"/>
      <c r="N5" s="22"/>
      <c r="O5" s="22"/>
      <c r="P5" s="22"/>
      <c r="Q5" s="22"/>
    </row>
    <row r="6" spans="2:17" ht="16.5" thickBot="1" x14ac:dyDescent="0.3">
      <c r="B6" s="20" t="s">
        <v>37</v>
      </c>
      <c r="C6" s="22">
        <v>3950000</v>
      </c>
      <c r="D6" s="22"/>
      <c r="E6" s="22"/>
      <c r="F6" s="22"/>
      <c r="G6" s="22"/>
      <c r="H6" s="22"/>
      <c r="I6" s="22"/>
      <c r="J6" s="23">
        <v>3950000</v>
      </c>
      <c r="K6" s="22"/>
      <c r="L6" s="22"/>
      <c r="M6" s="22"/>
      <c r="N6" s="22"/>
      <c r="O6" s="22"/>
      <c r="P6" s="22"/>
      <c r="Q6" s="22"/>
    </row>
    <row r="7" spans="2:17" ht="16.5" thickBot="1" x14ac:dyDescent="0.3">
      <c r="B7" s="20" t="s">
        <v>38</v>
      </c>
      <c r="C7" s="22">
        <v>-1155000</v>
      </c>
      <c r="D7" s="22"/>
      <c r="E7" s="22"/>
      <c r="F7" s="22"/>
      <c r="G7" s="22">
        <v>-1155000</v>
      </c>
      <c r="H7" s="22"/>
      <c r="I7" s="22"/>
      <c r="J7" s="23"/>
      <c r="K7" s="22"/>
      <c r="L7" s="22"/>
      <c r="M7" s="22"/>
      <c r="N7" s="22"/>
      <c r="O7" s="22"/>
      <c r="P7" s="22"/>
      <c r="Q7" s="22"/>
    </row>
    <row r="8" spans="2:17" ht="16.5" thickBot="1" x14ac:dyDescent="0.3">
      <c r="B8" s="20" t="s">
        <v>39</v>
      </c>
      <c r="C8" s="22">
        <v>2750000</v>
      </c>
      <c r="D8" s="22"/>
      <c r="E8" s="22"/>
      <c r="F8" s="22"/>
      <c r="G8" s="22"/>
      <c r="H8" s="22">
        <v>2750000</v>
      </c>
      <c r="I8" s="22"/>
      <c r="J8" s="23"/>
      <c r="K8" s="22"/>
      <c r="L8" s="22"/>
      <c r="M8" s="22"/>
      <c r="N8" s="22"/>
      <c r="O8" s="22"/>
      <c r="P8" s="22"/>
      <c r="Q8" s="22"/>
    </row>
    <row r="9" spans="2:17" ht="16.5" thickBot="1" x14ac:dyDescent="0.3">
      <c r="B9" s="20" t="s">
        <v>40</v>
      </c>
      <c r="C9" s="22">
        <v>-2750000</v>
      </c>
      <c r="D9" s="22"/>
      <c r="E9" s="22"/>
      <c r="F9" s="22"/>
      <c r="G9" s="22"/>
      <c r="H9" s="22"/>
      <c r="I9" s="22"/>
      <c r="J9" s="23"/>
      <c r="K9" s="22"/>
      <c r="L9" s="22">
        <v>2750000</v>
      </c>
      <c r="M9" s="22"/>
      <c r="N9" s="22"/>
      <c r="O9" s="22"/>
      <c r="P9" s="22"/>
      <c r="Q9" s="22"/>
    </row>
    <row r="10" spans="2:17" ht="16.5" thickBot="1" x14ac:dyDescent="0.3">
      <c r="B10" s="20" t="s">
        <v>41</v>
      </c>
      <c r="C10" s="22"/>
      <c r="D10" s="22">
        <v>2030000</v>
      </c>
      <c r="E10" s="22"/>
      <c r="F10" s="22"/>
      <c r="G10" s="22"/>
      <c r="H10" s="22"/>
      <c r="I10" s="22"/>
      <c r="J10" s="23">
        <v>2030000</v>
      </c>
      <c r="K10" s="22"/>
      <c r="L10" s="22"/>
      <c r="M10" s="22"/>
      <c r="N10" s="22"/>
      <c r="O10" s="22"/>
      <c r="P10" s="22"/>
      <c r="Q10" s="22"/>
    </row>
    <row r="11" spans="2:17" ht="16.5" thickBot="1" x14ac:dyDescent="0.3">
      <c r="B11" s="20" t="s">
        <v>42</v>
      </c>
      <c r="C11" s="22"/>
      <c r="D11" s="22"/>
      <c r="E11" s="22">
        <v>235000</v>
      </c>
      <c r="F11" s="22"/>
      <c r="G11" s="22">
        <v>235000</v>
      </c>
      <c r="H11" s="22"/>
      <c r="I11" s="22"/>
      <c r="J11" s="23"/>
      <c r="K11" s="22"/>
      <c r="L11" s="22"/>
      <c r="M11" s="22"/>
      <c r="N11" s="22"/>
      <c r="O11" s="22"/>
      <c r="P11" s="22"/>
      <c r="Q11" s="22"/>
    </row>
    <row r="12" spans="2:17" ht="16.5" thickBot="1" x14ac:dyDescent="0.3">
      <c r="B12" s="20" t="s">
        <v>43</v>
      </c>
      <c r="C12" s="22"/>
      <c r="D12" s="22"/>
      <c r="E12" s="22"/>
      <c r="F12" s="22"/>
      <c r="G12" s="22"/>
      <c r="H12" s="22"/>
      <c r="I12" s="22"/>
      <c r="J12" s="23"/>
      <c r="K12" s="22"/>
      <c r="L12" s="22"/>
      <c r="M12" s="22"/>
      <c r="N12" s="22"/>
      <c r="O12" s="22"/>
      <c r="P12" s="22"/>
      <c r="Q12" s="22"/>
    </row>
    <row r="13" spans="2:17" ht="16.5" thickBot="1" x14ac:dyDescent="0.3">
      <c r="B13" s="20" t="s">
        <v>44</v>
      </c>
      <c r="C13" s="22"/>
      <c r="D13" s="22"/>
      <c r="E13" s="22"/>
      <c r="F13" s="22"/>
      <c r="G13" s="22"/>
      <c r="H13" s="22"/>
      <c r="I13" s="22"/>
      <c r="J13" s="23"/>
      <c r="K13" s="22"/>
      <c r="L13" s="22"/>
      <c r="M13" s="22"/>
      <c r="N13" s="22"/>
      <c r="O13" s="22"/>
      <c r="P13" s="22"/>
      <c r="Q13" s="22"/>
    </row>
    <row r="14" spans="2:17" ht="16.5" thickBot="1" x14ac:dyDescent="0.3">
      <c r="B14" s="20" t="s">
        <v>45</v>
      </c>
      <c r="C14" s="22"/>
      <c r="D14" s="22"/>
      <c r="E14" s="22"/>
      <c r="F14" s="22"/>
      <c r="G14" s="22"/>
      <c r="H14" s="22"/>
      <c r="I14" s="22"/>
      <c r="J14" s="23"/>
      <c r="K14" s="22"/>
      <c r="L14" s="22"/>
      <c r="M14" s="22"/>
      <c r="N14" s="22"/>
      <c r="O14" s="22"/>
      <c r="P14" s="22"/>
      <c r="Q14" s="22"/>
    </row>
    <row r="15" spans="2:17" ht="16.5" thickBot="1" x14ac:dyDescent="0.3">
      <c r="B15" s="20" t="s">
        <v>46</v>
      </c>
      <c r="C15" s="22"/>
      <c r="D15" s="22"/>
      <c r="E15" s="22"/>
      <c r="F15" s="22"/>
      <c r="G15" s="22"/>
      <c r="H15" s="22"/>
      <c r="I15" s="22"/>
      <c r="J15" s="23"/>
      <c r="K15" s="22"/>
      <c r="L15" s="22"/>
      <c r="M15" s="22"/>
      <c r="N15" s="22"/>
      <c r="O15" s="22"/>
      <c r="P15" s="22"/>
      <c r="Q15" s="22"/>
    </row>
    <row r="16" spans="2:17" ht="16.5" thickBot="1" x14ac:dyDescent="0.3">
      <c r="B16" s="20" t="s">
        <v>47</v>
      </c>
      <c r="C16" s="22"/>
      <c r="D16" s="22"/>
      <c r="E16" s="22"/>
      <c r="F16" s="22"/>
      <c r="G16" s="22"/>
      <c r="H16" s="22"/>
      <c r="I16" s="22"/>
      <c r="J16" s="23"/>
      <c r="K16" s="22"/>
      <c r="L16" s="22"/>
      <c r="M16" s="22"/>
      <c r="N16" s="22"/>
      <c r="O16" s="22"/>
      <c r="P16" s="22"/>
      <c r="Q16" s="22"/>
    </row>
    <row r="17" spans="2:17" ht="16.5" thickBot="1" x14ac:dyDescent="0.3">
      <c r="B17" s="20" t="s">
        <v>36</v>
      </c>
      <c r="C17" s="21">
        <f>SUM(C5:C16)</f>
        <v>4795000</v>
      </c>
      <c r="D17" s="21">
        <f t="shared" ref="D17:Q17" si="0">SUM(D5:D16)</f>
        <v>5230000</v>
      </c>
      <c r="E17" s="21">
        <f t="shared" si="0"/>
        <v>1085000</v>
      </c>
      <c r="F17" s="21">
        <f t="shared" si="0"/>
        <v>10000000</v>
      </c>
      <c r="G17" s="21">
        <f t="shared" si="0"/>
        <v>610000</v>
      </c>
      <c r="H17" s="21">
        <f t="shared" si="0"/>
        <v>17270000</v>
      </c>
      <c r="I17" s="21">
        <f t="shared" si="0"/>
        <v>0</v>
      </c>
      <c r="J17" s="21">
        <f t="shared" si="0"/>
        <v>5980000</v>
      </c>
      <c r="K17" s="21">
        <f t="shared" si="0"/>
        <v>0</v>
      </c>
      <c r="L17" s="21">
        <f t="shared" si="0"/>
        <v>2750000</v>
      </c>
      <c r="M17" s="21">
        <f t="shared" si="0"/>
        <v>0</v>
      </c>
      <c r="N17" s="21">
        <f t="shared" si="0"/>
        <v>0</v>
      </c>
      <c r="O17" s="21">
        <f t="shared" si="0"/>
        <v>0</v>
      </c>
      <c r="P17" s="21">
        <f t="shared" si="0"/>
        <v>0</v>
      </c>
      <c r="Q17" s="21">
        <f t="shared" si="0"/>
        <v>0</v>
      </c>
    </row>
    <row r="18" spans="2:17" ht="16.5" thickBot="1" x14ac:dyDescent="0.3">
      <c r="B18" s="20"/>
      <c r="C18" s="22"/>
      <c r="D18" s="22"/>
      <c r="E18" s="22"/>
      <c r="F18" s="22"/>
      <c r="G18" s="22"/>
      <c r="H18" s="22"/>
      <c r="I18" s="22"/>
      <c r="J18" s="23"/>
      <c r="K18" s="22"/>
      <c r="L18" s="22"/>
      <c r="M18" s="22"/>
      <c r="N18" s="22"/>
      <c r="O18" s="22"/>
      <c r="P18" s="22"/>
      <c r="Q18" s="22"/>
    </row>
    <row r="19" spans="2:17" ht="16.5" thickBot="1" x14ac:dyDescent="0.3">
      <c r="B19" s="24"/>
      <c r="C19" s="25"/>
      <c r="D19" s="22"/>
      <c r="E19" s="22"/>
      <c r="F19" s="22"/>
      <c r="G19" s="22"/>
      <c r="H19" s="22"/>
      <c r="I19" s="22"/>
      <c r="J19" s="23"/>
      <c r="K19" s="22"/>
      <c r="L19" s="22"/>
      <c r="M19" s="22"/>
      <c r="N19" s="22"/>
      <c r="O19" s="22"/>
      <c r="P19" s="22"/>
      <c r="Q19" s="22"/>
    </row>
    <row r="20" spans="2:17" x14ac:dyDescent="0.25">
      <c r="I20" s="41">
        <f>SUM(C17:F17)</f>
        <v>21110000</v>
      </c>
      <c r="J20" s="40">
        <f>SUM(G17:H17)-I17+J17-SUM(K17:Q17)</f>
        <v>21110000</v>
      </c>
    </row>
    <row r="21" spans="2:17" x14ac:dyDescent="0.25">
      <c r="I21" s="42" t="s">
        <v>138</v>
      </c>
      <c r="J21" s="43" t="s">
        <v>139</v>
      </c>
      <c r="P21" s="12"/>
    </row>
    <row r="22" spans="2:17" x14ac:dyDescent="0.25">
      <c r="E22" s="12"/>
      <c r="J22" s="12">
        <f>I20-J20</f>
        <v>0</v>
      </c>
    </row>
    <row r="24" spans="2:17" x14ac:dyDescent="0.25">
      <c r="C24" s="47" t="s">
        <v>48</v>
      </c>
      <c r="D24" s="47"/>
      <c r="E24" s="47"/>
      <c r="F24" s="47"/>
      <c r="H24" s="47" t="s">
        <v>48</v>
      </c>
      <c r="I24" s="47"/>
      <c r="J24" s="47"/>
      <c r="K24" s="47"/>
      <c r="M24" s="47" t="s">
        <v>48</v>
      </c>
      <c r="N24" s="47"/>
      <c r="O24" s="47"/>
      <c r="P24" s="47"/>
    </row>
    <row r="25" spans="2:17" x14ac:dyDescent="0.25">
      <c r="C25" s="47" t="s">
        <v>49</v>
      </c>
      <c r="D25" s="47"/>
      <c r="E25" s="47"/>
      <c r="F25" s="47"/>
      <c r="H25" s="47" t="s">
        <v>56</v>
      </c>
      <c r="I25" s="47"/>
      <c r="J25" s="47"/>
      <c r="K25" s="47"/>
      <c r="M25" s="47" t="s">
        <v>61</v>
      </c>
      <c r="N25" s="47"/>
      <c r="O25" s="47"/>
      <c r="P25" s="47"/>
    </row>
    <row r="26" spans="2:17" ht="15.75" thickBot="1" x14ac:dyDescent="0.3">
      <c r="C26" s="48" t="s">
        <v>50</v>
      </c>
      <c r="D26" s="48"/>
      <c r="E26" s="48"/>
      <c r="F26" s="48"/>
      <c r="H26" s="48" t="s">
        <v>50</v>
      </c>
      <c r="I26" s="48"/>
      <c r="J26" s="48"/>
      <c r="K26" s="48"/>
      <c r="M26" s="48" t="s">
        <v>62</v>
      </c>
      <c r="N26" s="48"/>
      <c r="O26" s="48"/>
      <c r="P26" s="48"/>
    </row>
    <row r="27" spans="2:17" x14ac:dyDescent="0.25">
      <c r="C27" s="1" t="s">
        <v>51</v>
      </c>
      <c r="F27" s="26">
        <f>J17</f>
        <v>5980000</v>
      </c>
      <c r="H27" s="1" t="s">
        <v>57</v>
      </c>
      <c r="K27" s="12">
        <f>H5</f>
        <v>14520000</v>
      </c>
      <c r="M27" s="1" t="s">
        <v>63</v>
      </c>
    </row>
    <row r="28" spans="2:17" x14ac:dyDescent="0.25">
      <c r="M28" t="s">
        <v>11</v>
      </c>
      <c r="P28" s="12">
        <f>C17</f>
        <v>4795000</v>
      </c>
    </row>
    <row r="29" spans="2:17" x14ac:dyDescent="0.25">
      <c r="C29" s="1" t="s">
        <v>52</v>
      </c>
      <c r="H29" t="s">
        <v>58</v>
      </c>
      <c r="J29" s="12">
        <f>H8</f>
        <v>2750000</v>
      </c>
      <c r="M29" t="s">
        <v>12</v>
      </c>
      <c r="P29" s="12">
        <f>D17</f>
        <v>5230000</v>
      </c>
    </row>
    <row r="30" spans="2:17" x14ac:dyDescent="0.25">
      <c r="C30" s="27" t="s">
        <v>31</v>
      </c>
      <c r="E30" s="12">
        <f>K17</f>
        <v>0</v>
      </c>
      <c r="H30" t="s">
        <v>137</v>
      </c>
      <c r="J30" s="30">
        <f>F38</f>
        <v>3230000</v>
      </c>
      <c r="M30" t="s">
        <v>13</v>
      </c>
      <c r="P30" s="12">
        <f>E17</f>
        <v>1085000</v>
      </c>
    </row>
    <row r="31" spans="2:17" x14ac:dyDescent="0.25">
      <c r="C31" s="27" t="s">
        <v>17</v>
      </c>
      <c r="E31" s="12">
        <f>L17</f>
        <v>2750000</v>
      </c>
      <c r="H31" t="s">
        <v>23</v>
      </c>
      <c r="J31" s="30">
        <f>-I17</f>
        <v>0</v>
      </c>
      <c r="M31" t="s">
        <v>64</v>
      </c>
      <c r="P31" s="12">
        <f>F17</f>
        <v>10000000</v>
      </c>
    </row>
    <row r="32" spans="2:17" ht="15.75" thickBot="1" x14ac:dyDescent="0.3">
      <c r="C32" s="27" t="s">
        <v>32</v>
      </c>
      <c r="E32" s="12">
        <f>M17</f>
        <v>0</v>
      </c>
      <c r="H32" t="s">
        <v>59</v>
      </c>
      <c r="K32" s="19">
        <f>SUM(J29:J31)</f>
        <v>5980000</v>
      </c>
      <c r="M32" s="1" t="s">
        <v>65</v>
      </c>
      <c r="P32" s="33">
        <f>SUM(P28:P31)</f>
        <v>21110000</v>
      </c>
    </row>
    <row r="33" spans="3:16" x14ac:dyDescent="0.25">
      <c r="C33" s="27" t="s">
        <v>33</v>
      </c>
      <c r="E33" s="12">
        <f>N17</f>
        <v>0</v>
      </c>
      <c r="H33" s="1" t="s">
        <v>60</v>
      </c>
      <c r="K33" s="31">
        <f>SUM(K27:K32)</f>
        <v>20500000</v>
      </c>
    </row>
    <row r="34" spans="3:16" x14ac:dyDescent="0.25">
      <c r="C34" s="27" t="s">
        <v>53</v>
      </c>
      <c r="E34" s="12">
        <f>O17</f>
        <v>0</v>
      </c>
      <c r="M34" s="1" t="s">
        <v>66</v>
      </c>
    </row>
    <row r="35" spans="3:16" x14ac:dyDescent="0.25">
      <c r="C35" s="27" t="s">
        <v>16</v>
      </c>
      <c r="E35" s="12">
        <f>P17</f>
        <v>0</v>
      </c>
      <c r="M35" s="1" t="s">
        <v>67</v>
      </c>
    </row>
    <row r="36" spans="3:16" ht="15.75" thickBot="1" x14ac:dyDescent="0.3">
      <c r="C36" s="27" t="s">
        <v>54</v>
      </c>
      <c r="E36" s="19">
        <f>Q17</f>
        <v>0</v>
      </c>
      <c r="M36" s="27" t="s">
        <v>15</v>
      </c>
      <c r="P36" s="12">
        <f>G17</f>
        <v>610000</v>
      </c>
    </row>
    <row r="37" spans="3:16" ht="15.75" thickBot="1" x14ac:dyDescent="0.3">
      <c r="C37" s="1" t="s">
        <v>55</v>
      </c>
      <c r="F37" s="28">
        <f>SUM(E30:E36)</f>
        <v>2750000</v>
      </c>
    </row>
    <row r="38" spans="3:16" ht="15.75" thickBot="1" x14ac:dyDescent="0.3">
      <c r="C38" s="1" t="s">
        <v>137</v>
      </c>
      <c r="F38" s="29">
        <f>F27-F37</f>
        <v>3230000</v>
      </c>
      <c r="M38" s="1" t="s">
        <v>68</v>
      </c>
    </row>
    <row r="39" spans="3:16" ht="15.75" thickTop="1" x14ac:dyDescent="0.25">
      <c r="M39" s="27" t="s">
        <v>30</v>
      </c>
      <c r="P39" s="32">
        <f>K33</f>
        <v>20500000</v>
      </c>
    </row>
    <row r="41" spans="3:16" x14ac:dyDescent="0.25">
      <c r="M41" s="1" t="s">
        <v>69</v>
      </c>
      <c r="P41" s="31">
        <f>SUM(P36:P39)</f>
        <v>21110000</v>
      </c>
    </row>
    <row r="43" spans="3:16" x14ac:dyDescent="0.25">
      <c r="C43" s="47" t="s">
        <v>48</v>
      </c>
      <c r="D43" s="47"/>
      <c r="E43" s="47"/>
      <c r="F43" s="47"/>
      <c r="G43" s="47"/>
    </row>
    <row r="44" spans="3:16" x14ac:dyDescent="0.25">
      <c r="C44" s="47" t="s">
        <v>70</v>
      </c>
      <c r="D44" s="47"/>
      <c r="E44" s="47"/>
      <c r="F44" s="47"/>
      <c r="G44" s="47"/>
    </row>
    <row r="45" spans="3:16" x14ac:dyDescent="0.25">
      <c r="C45" s="47" t="s">
        <v>62</v>
      </c>
      <c r="D45" s="47"/>
      <c r="E45" s="47"/>
      <c r="F45" s="47"/>
      <c r="G45" s="47"/>
    </row>
    <row r="46" spans="3:16" x14ac:dyDescent="0.25">
      <c r="C46" s="1" t="s">
        <v>71</v>
      </c>
    </row>
    <row r="47" spans="3:16" x14ac:dyDescent="0.25">
      <c r="C47" t="s">
        <v>72</v>
      </c>
    </row>
    <row r="48" spans="3:16" x14ac:dyDescent="0.25">
      <c r="C48" t="s">
        <v>73</v>
      </c>
      <c r="F48" s="12">
        <f>C6+C12</f>
        <v>3950000</v>
      </c>
      <c r="H48" t="s">
        <v>82</v>
      </c>
    </row>
    <row r="49" spans="3:8" x14ac:dyDescent="0.25">
      <c r="C49" t="s">
        <v>74</v>
      </c>
    </row>
    <row r="50" spans="3:8" x14ac:dyDescent="0.25">
      <c r="C50" t="s">
        <v>75</v>
      </c>
      <c r="F50" s="12"/>
      <c r="H50" t="s">
        <v>83</v>
      </c>
    </row>
    <row r="51" spans="3:8" x14ac:dyDescent="0.25">
      <c r="C51" t="s">
        <v>76</v>
      </c>
      <c r="G51" s="12">
        <f>F48-F50</f>
        <v>3950000</v>
      </c>
    </row>
    <row r="53" spans="3:8" x14ac:dyDescent="0.25">
      <c r="C53" s="1" t="s">
        <v>77</v>
      </c>
    </row>
    <row r="54" spans="3:8" x14ac:dyDescent="0.25">
      <c r="C54" t="s">
        <v>78</v>
      </c>
      <c r="G54">
        <v>0</v>
      </c>
    </row>
    <row r="56" spans="3:8" x14ac:dyDescent="0.25">
      <c r="C56" t="s">
        <v>79</v>
      </c>
    </row>
    <row r="58" spans="3:8" x14ac:dyDescent="0.25">
      <c r="C58" s="1" t="s">
        <v>80</v>
      </c>
    </row>
    <row r="59" spans="3:8" x14ac:dyDescent="0.25">
      <c r="C59" t="s">
        <v>72</v>
      </c>
    </row>
    <row r="60" spans="3:8" x14ac:dyDescent="0.25">
      <c r="C60" t="s">
        <v>81</v>
      </c>
      <c r="F60" s="12">
        <f>H8</f>
        <v>2750000</v>
      </c>
    </row>
    <row r="62" spans="3:8" x14ac:dyDescent="0.25">
      <c r="C62" t="s">
        <v>74</v>
      </c>
    </row>
    <row r="63" spans="3:8" x14ac:dyDescent="0.25">
      <c r="C63" t="s">
        <v>84</v>
      </c>
      <c r="F63" s="12">
        <f>I16</f>
        <v>0</v>
      </c>
    </row>
    <row r="64" spans="3:8" x14ac:dyDescent="0.25">
      <c r="C64" t="s">
        <v>85</v>
      </c>
      <c r="G64" s="12">
        <f>F60-F63</f>
        <v>2750000</v>
      </c>
    </row>
    <row r="65" spans="3:7" x14ac:dyDescent="0.25">
      <c r="C65" t="s">
        <v>86</v>
      </c>
      <c r="G65" s="12">
        <f>SUM(G51:G64)</f>
        <v>6700000</v>
      </c>
    </row>
    <row r="66" spans="3:7" x14ac:dyDescent="0.25">
      <c r="C66" t="s">
        <v>87</v>
      </c>
      <c r="G66" s="12">
        <f>C5</f>
        <v>2000000</v>
      </c>
    </row>
    <row r="67" spans="3:7" x14ac:dyDescent="0.25">
      <c r="C67" t="s">
        <v>88</v>
      </c>
      <c r="G67" s="34">
        <f>SUM(G65:G66)</f>
        <v>8700000</v>
      </c>
    </row>
    <row r="73" spans="3:7" x14ac:dyDescent="0.25">
      <c r="G73" s="12">
        <f>P41-P32</f>
        <v>0</v>
      </c>
    </row>
  </sheetData>
  <mergeCells count="15">
    <mergeCell ref="B3:F3"/>
    <mergeCell ref="H3:I3"/>
    <mergeCell ref="K3:Q3"/>
    <mergeCell ref="C45:G45"/>
    <mergeCell ref="C24:F24"/>
    <mergeCell ref="C25:F25"/>
    <mergeCell ref="C26:F26"/>
    <mergeCell ref="H24:K24"/>
    <mergeCell ref="H25:K25"/>
    <mergeCell ref="H26:K26"/>
    <mergeCell ref="M24:P24"/>
    <mergeCell ref="M25:P25"/>
    <mergeCell ref="M26:P26"/>
    <mergeCell ref="C43:G43"/>
    <mergeCell ref="C44:G44"/>
  </mergeCells>
  <pageMargins left="0.7" right="0.7" top="0.75" bottom="0.75" header="0.3" footer="0.3"/>
  <pageSetup paperSize="9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F0349-91EF-4228-B666-DCB7BC4E1883}">
  <dimension ref="B1:T47"/>
  <sheetViews>
    <sheetView tabSelected="1" zoomScale="80" zoomScaleNormal="80" workbookViewId="0">
      <selection activeCell="R15" sqref="R15"/>
    </sheetView>
  </sheetViews>
  <sheetFormatPr defaultRowHeight="15" x14ac:dyDescent="0.25"/>
  <cols>
    <col min="2" max="2" width="8.85546875" customWidth="1"/>
    <col min="3" max="3" width="4.85546875" customWidth="1"/>
    <col min="4" max="4" width="57.5703125" customWidth="1"/>
    <col min="5" max="5" width="7.7109375" customWidth="1"/>
    <col min="6" max="6" width="12.42578125" bestFit="1" customWidth="1"/>
    <col min="7" max="7" width="12.140625" customWidth="1"/>
    <col min="8" max="8" width="11.28515625" bestFit="1" customWidth="1"/>
    <col min="10" max="10" width="3.7109375" customWidth="1"/>
    <col min="11" max="11" width="39" customWidth="1"/>
    <col min="12" max="12" width="7.85546875" customWidth="1"/>
    <col min="13" max="13" width="14.5703125" customWidth="1"/>
    <col min="14" max="14" width="13.5703125" customWidth="1"/>
    <col min="15" max="15" width="15.5703125" customWidth="1"/>
    <col min="18" max="18" width="35.5703125" customWidth="1"/>
    <col min="19" max="19" width="17.5703125" customWidth="1"/>
    <col min="20" max="20" width="21.28515625" customWidth="1"/>
  </cols>
  <sheetData>
    <row r="1" spans="2:20" ht="18.75" x14ac:dyDescent="0.25">
      <c r="B1" s="47" t="s">
        <v>147</v>
      </c>
      <c r="C1" s="47"/>
      <c r="D1" s="47"/>
      <c r="E1" s="47"/>
      <c r="F1" s="47"/>
      <c r="G1" s="47"/>
      <c r="I1" s="51" t="s">
        <v>147</v>
      </c>
      <c r="J1" s="51"/>
      <c r="K1" s="51"/>
      <c r="L1" s="51"/>
      <c r="M1" s="51"/>
      <c r="N1" s="51"/>
      <c r="O1" s="51"/>
      <c r="Q1" s="51" t="s">
        <v>147</v>
      </c>
      <c r="R1" s="51"/>
      <c r="S1" s="51"/>
      <c r="T1" s="51"/>
    </row>
    <row r="2" spans="2:20" ht="15.75" x14ac:dyDescent="0.25">
      <c r="B2" s="47" t="s">
        <v>0</v>
      </c>
      <c r="C2" s="47"/>
      <c r="D2" s="47"/>
      <c r="E2" s="47"/>
      <c r="F2" s="47"/>
      <c r="G2" s="47"/>
      <c r="I2" s="52" t="s">
        <v>6</v>
      </c>
      <c r="J2" s="52"/>
      <c r="K2" s="52"/>
      <c r="L2" s="52"/>
      <c r="M2" s="52"/>
      <c r="N2" s="52"/>
      <c r="O2" s="52"/>
      <c r="Q2" s="52" t="s">
        <v>164</v>
      </c>
      <c r="R2" s="52"/>
      <c r="S2" s="52"/>
      <c r="T2" s="52"/>
    </row>
    <row r="3" spans="2:20" ht="16.5" thickBot="1" x14ac:dyDescent="0.3">
      <c r="B3" s="48" t="s">
        <v>25</v>
      </c>
      <c r="C3" s="48"/>
      <c r="D3" s="48"/>
      <c r="E3" s="48"/>
      <c r="F3" s="48"/>
      <c r="G3" s="48"/>
      <c r="I3" s="7" t="s">
        <v>18</v>
      </c>
      <c r="J3" s="7"/>
      <c r="O3" s="8" t="s">
        <v>19</v>
      </c>
      <c r="Q3" s="7"/>
    </row>
    <row r="4" spans="2:20" ht="34.5" customHeight="1" thickBot="1" x14ac:dyDescent="0.3">
      <c r="B4" s="49" t="s">
        <v>1</v>
      </c>
      <c r="C4" s="50"/>
      <c r="D4" s="16" t="s">
        <v>2</v>
      </c>
      <c r="E4" s="13" t="s">
        <v>3</v>
      </c>
      <c r="F4" s="13" t="s">
        <v>4</v>
      </c>
      <c r="G4" s="13" t="s">
        <v>5</v>
      </c>
      <c r="I4" s="53" t="s">
        <v>7</v>
      </c>
      <c r="J4" s="54"/>
      <c r="K4" s="55" t="s">
        <v>8</v>
      </c>
      <c r="L4" s="55" t="s">
        <v>3</v>
      </c>
      <c r="M4" s="55" t="s">
        <v>4</v>
      </c>
      <c r="N4" s="55" t="s">
        <v>5</v>
      </c>
      <c r="O4" s="55" t="s">
        <v>9</v>
      </c>
      <c r="Q4" s="53" t="s">
        <v>165</v>
      </c>
      <c r="R4" s="55" t="s">
        <v>21</v>
      </c>
      <c r="S4" s="55" t="s">
        <v>4</v>
      </c>
      <c r="T4" s="55" t="s">
        <v>5</v>
      </c>
    </row>
    <row r="5" spans="2:20" ht="19.5" customHeight="1" thickBot="1" x14ac:dyDescent="0.3">
      <c r="B5" s="14">
        <v>2023</v>
      </c>
      <c r="C5" s="15"/>
      <c r="D5" s="2"/>
      <c r="E5" s="15"/>
      <c r="F5" s="3"/>
      <c r="G5" s="3"/>
      <c r="I5" s="9"/>
      <c r="J5" s="10"/>
      <c r="K5" s="10" t="s">
        <v>10</v>
      </c>
      <c r="L5" s="10"/>
      <c r="M5" s="11"/>
      <c r="N5" s="11"/>
      <c r="O5" s="11"/>
      <c r="Q5" s="9">
        <v>111</v>
      </c>
      <c r="R5" s="10"/>
      <c r="S5" s="11"/>
      <c r="T5" s="11"/>
    </row>
    <row r="6" spans="2:20" ht="16.5" thickBot="1" x14ac:dyDescent="0.3">
      <c r="B6" s="4" t="s">
        <v>140</v>
      </c>
      <c r="C6" s="17">
        <v>1</v>
      </c>
      <c r="D6" s="2" t="s">
        <v>141</v>
      </c>
      <c r="E6" s="15">
        <v>111</v>
      </c>
      <c r="F6" s="3">
        <v>10000000</v>
      </c>
      <c r="G6" s="3"/>
      <c r="I6" s="4"/>
      <c r="J6" s="17"/>
      <c r="K6" s="2"/>
      <c r="L6" s="15"/>
      <c r="M6" s="3"/>
      <c r="N6" s="3"/>
      <c r="O6" s="11">
        <f>O5+M6-N6</f>
        <v>0</v>
      </c>
      <c r="Q6" s="4">
        <v>121</v>
      </c>
      <c r="R6" s="2"/>
      <c r="S6" s="3"/>
      <c r="T6" s="3"/>
    </row>
    <row r="7" spans="2:20" ht="15" customHeight="1" thickBot="1" x14ac:dyDescent="0.3">
      <c r="B7" s="4" t="s">
        <v>140</v>
      </c>
      <c r="C7" s="17">
        <v>1</v>
      </c>
      <c r="D7" s="2" t="s">
        <v>142</v>
      </c>
      <c r="E7" s="15">
        <v>311</v>
      </c>
      <c r="F7" s="3"/>
      <c r="G7" s="3">
        <v>10000000</v>
      </c>
      <c r="I7" s="4"/>
      <c r="J7" s="15"/>
      <c r="K7" s="2"/>
      <c r="L7" s="15"/>
      <c r="M7" s="3"/>
      <c r="N7" s="3"/>
      <c r="O7" s="11">
        <f t="shared" ref="O7:O12" si="0">O6+M7-N7</f>
        <v>0</v>
      </c>
      <c r="Q7" s="4">
        <v>211</v>
      </c>
      <c r="R7" s="2"/>
      <c r="S7" s="3"/>
      <c r="T7" s="3"/>
    </row>
    <row r="8" spans="2:20" ht="16.5" thickBot="1" x14ac:dyDescent="0.3">
      <c r="B8" s="4"/>
      <c r="C8" s="15"/>
      <c r="D8" s="5" t="s">
        <v>143</v>
      </c>
      <c r="E8" s="15"/>
      <c r="F8" s="3"/>
      <c r="G8" s="3"/>
      <c r="I8" s="4"/>
      <c r="J8" s="15"/>
      <c r="K8" s="5"/>
      <c r="L8" s="15"/>
      <c r="M8" s="3"/>
      <c r="N8" s="3"/>
      <c r="O8" s="11">
        <f t="shared" si="0"/>
        <v>0</v>
      </c>
      <c r="Q8" s="4">
        <v>311</v>
      </c>
      <c r="R8" s="5"/>
      <c r="S8" s="3"/>
      <c r="T8" s="3"/>
    </row>
    <row r="9" spans="2:20" ht="16.5" thickBot="1" x14ac:dyDescent="0.3">
      <c r="B9" s="4" t="s">
        <v>140</v>
      </c>
      <c r="C9" s="15">
        <v>3</v>
      </c>
      <c r="D9" s="2" t="s">
        <v>14</v>
      </c>
      <c r="E9" s="15">
        <v>121</v>
      </c>
      <c r="F9" s="3">
        <v>5000000</v>
      </c>
      <c r="G9" s="3"/>
      <c r="I9" s="4"/>
      <c r="J9" s="17"/>
      <c r="K9" s="5"/>
      <c r="L9" s="15"/>
      <c r="M9" s="3"/>
      <c r="N9" s="3"/>
      <c r="O9" s="11">
        <f t="shared" si="0"/>
        <v>0</v>
      </c>
      <c r="Q9" s="4">
        <v>411</v>
      </c>
      <c r="R9" s="5"/>
      <c r="S9" s="3"/>
      <c r="T9" s="3"/>
    </row>
    <row r="10" spans="2:20" ht="16.5" thickBot="1" x14ac:dyDescent="0.3">
      <c r="B10" s="4" t="s">
        <v>140</v>
      </c>
      <c r="C10" s="15">
        <v>3</v>
      </c>
      <c r="D10" s="2" t="s">
        <v>144</v>
      </c>
      <c r="E10" s="15">
        <v>111</v>
      </c>
      <c r="F10" s="3"/>
      <c r="G10" s="3">
        <v>3000000</v>
      </c>
      <c r="I10" s="4"/>
      <c r="J10" s="15"/>
      <c r="K10" s="5"/>
      <c r="L10" s="15"/>
      <c r="M10" s="3"/>
      <c r="N10" s="3"/>
      <c r="O10" s="11">
        <f t="shared" si="0"/>
        <v>0</v>
      </c>
      <c r="Q10" s="4">
        <v>511</v>
      </c>
      <c r="R10" s="5"/>
      <c r="S10" s="3"/>
      <c r="T10" s="3"/>
    </row>
    <row r="11" spans="2:20" ht="16.5" thickBot="1" x14ac:dyDescent="0.3">
      <c r="B11" s="4" t="s">
        <v>140</v>
      </c>
      <c r="C11" s="15">
        <v>3</v>
      </c>
      <c r="D11" s="2" t="s">
        <v>145</v>
      </c>
      <c r="E11" s="15">
        <v>211</v>
      </c>
      <c r="F11" s="3"/>
      <c r="G11" s="3">
        <v>2000000</v>
      </c>
      <c r="I11" s="4"/>
      <c r="J11" s="17"/>
      <c r="K11" s="5"/>
      <c r="L11" s="15"/>
      <c r="M11" s="3"/>
      <c r="N11" s="3"/>
      <c r="O11" s="11">
        <f t="shared" si="0"/>
        <v>0</v>
      </c>
      <c r="Q11" s="4"/>
      <c r="R11" s="5"/>
      <c r="S11" s="3"/>
      <c r="T11" s="3"/>
    </row>
    <row r="12" spans="2:20" ht="16.5" thickBot="1" x14ac:dyDescent="0.3">
      <c r="B12" s="4"/>
      <c r="C12" s="15"/>
      <c r="D12" s="2" t="s">
        <v>146</v>
      </c>
      <c r="E12" s="15"/>
      <c r="F12" s="3"/>
      <c r="G12" s="3"/>
      <c r="I12" s="4"/>
      <c r="J12" s="15"/>
      <c r="K12" s="5"/>
      <c r="L12" s="15"/>
      <c r="M12" s="3"/>
      <c r="N12" s="3"/>
      <c r="O12" s="11">
        <f t="shared" si="0"/>
        <v>0</v>
      </c>
      <c r="Q12" s="4"/>
      <c r="R12" s="5"/>
      <c r="S12" s="3">
        <f>SUM(S5:S11)</f>
        <v>0</v>
      </c>
      <c r="T12" s="3">
        <f>SUM(T5:T11)</f>
        <v>0</v>
      </c>
    </row>
    <row r="13" spans="2:20" ht="15.75" thickBot="1" x14ac:dyDescent="0.3">
      <c r="B13" s="4" t="s">
        <v>140</v>
      </c>
      <c r="C13" s="15">
        <v>5</v>
      </c>
      <c r="D13" s="2" t="s">
        <v>141</v>
      </c>
      <c r="E13" s="15">
        <v>111</v>
      </c>
      <c r="F13" s="3">
        <v>500000</v>
      </c>
      <c r="G13" s="3"/>
    </row>
    <row r="14" spans="2:20" ht="15.75" thickBot="1" x14ac:dyDescent="0.3">
      <c r="B14" s="4" t="s">
        <v>140</v>
      </c>
      <c r="C14" s="15">
        <v>5</v>
      </c>
      <c r="D14" s="2" t="s">
        <v>148</v>
      </c>
      <c r="E14" s="15">
        <v>411</v>
      </c>
      <c r="F14" s="3"/>
      <c r="G14" s="3">
        <v>500000</v>
      </c>
    </row>
    <row r="15" spans="2:20" ht="16.5" thickBot="1" x14ac:dyDescent="0.3">
      <c r="B15" s="4"/>
      <c r="C15" s="17"/>
      <c r="D15" s="5" t="s">
        <v>149</v>
      </c>
      <c r="E15" s="15"/>
      <c r="F15" s="3"/>
      <c r="G15" s="3"/>
      <c r="I15" s="7" t="s">
        <v>20</v>
      </c>
      <c r="J15" s="7"/>
      <c r="O15" s="8" t="s">
        <v>154</v>
      </c>
    </row>
    <row r="16" spans="2:20" ht="16.5" thickBot="1" x14ac:dyDescent="0.3">
      <c r="B16" s="4" t="s">
        <v>140</v>
      </c>
      <c r="C16" s="17">
        <v>10</v>
      </c>
      <c r="D16" s="2" t="s">
        <v>150</v>
      </c>
      <c r="E16" s="15">
        <v>511</v>
      </c>
      <c r="F16" s="3">
        <v>200000</v>
      </c>
      <c r="G16" s="3"/>
      <c r="I16" s="53" t="s">
        <v>7</v>
      </c>
      <c r="J16" s="54"/>
      <c r="K16" s="55" t="s">
        <v>8</v>
      </c>
      <c r="L16" s="55" t="s">
        <v>3</v>
      </c>
      <c r="M16" s="55" t="s">
        <v>4</v>
      </c>
      <c r="N16" s="55" t="s">
        <v>5</v>
      </c>
      <c r="O16" s="55" t="s">
        <v>9</v>
      </c>
    </row>
    <row r="17" spans="2:15" ht="16.5" thickBot="1" x14ac:dyDescent="0.3">
      <c r="B17" s="4" t="s">
        <v>140</v>
      </c>
      <c r="C17" s="17">
        <v>10</v>
      </c>
      <c r="D17" s="2" t="s">
        <v>151</v>
      </c>
      <c r="E17" s="15">
        <v>111</v>
      </c>
      <c r="F17" s="3"/>
      <c r="G17" s="3">
        <v>200000</v>
      </c>
      <c r="I17" s="9"/>
      <c r="J17" s="10"/>
      <c r="K17" s="10" t="s">
        <v>10</v>
      </c>
      <c r="L17" s="10"/>
      <c r="M17" s="11"/>
      <c r="N17" s="11"/>
      <c r="O17" s="11"/>
    </row>
    <row r="18" spans="2:15" ht="16.5" thickBot="1" x14ac:dyDescent="0.3">
      <c r="B18" s="4"/>
      <c r="C18" s="15"/>
      <c r="D18" s="5" t="s">
        <v>152</v>
      </c>
      <c r="E18" s="15"/>
      <c r="F18" s="3"/>
      <c r="G18" s="3"/>
      <c r="I18" s="4"/>
      <c r="J18" s="17"/>
      <c r="K18" s="2"/>
      <c r="L18" s="15"/>
      <c r="M18" s="3"/>
      <c r="N18" s="3"/>
      <c r="O18" s="11">
        <f>M18-N18</f>
        <v>0</v>
      </c>
    </row>
    <row r="19" spans="2:15" ht="16.5" thickBot="1" x14ac:dyDescent="0.3">
      <c r="B19" s="4" t="s">
        <v>140</v>
      </c>
      <c r="C19" s="17">
        <v>15</v>
      </c>
      <c r="D19" s="2" t="s">
        <v>15</v>
      </c>
      <c r="E19" s="15">
        <v>211</v>
      </c>
      <c r="F19" s="3">
        <v>1500000</v>
      </c>
      <c r="G19" s="3"/>
      <c r="I19" s="4"/>
      <c r="J19" s="15"/>
      <c r="K19" s="2"/>
      <c r="L19" s="15"/>
      <c r="M19" s="3"/>
      <c r="N19" s="3"/>
      <c r="O19" s="11">
        <f>O18+M19-N19</f>
        <v>0</v>
      </c>
    </row>
    <row r="20" spans="2:15" ht="15.75" thickBot="1" x14ac:dyDescent="0.3">
      <c r="B20" s="4" t="s">
        <v>140</v>
      </c>
      <c r="C20" s="17">
        <v>15</v>
      </c>
      <c r="D20" s="2" t="s">
        <v>153</v>
      </c>
      <c r="E20" s="15">
        <v>111</v>
      </c>
      <c r="F20" s="3"/>
      <c r="G20" s="3">
        <v>1500000</v>
      </c>
    </row>
    <row r="21" spans="2:15" ht="15.75" thickBot="1" x14ac:dyDescent="0.3">
      <c r="B21" s="4"/>
      <c r="C21" s="15"/>
      <c r="D21" s="5"/>
      <c r="E21" s="15"/>
      <c r="F21" s="3"/>
      <c r="G21" s="3"/>
    </row>
    <row r="22" spans="2:15" ht="16.5" thickBot="1" x14ac:dyDescent="0.3">
      <c r="B22" s="4"/>
      <c r="C22" s="2"/>
      <c r="D22" s="2" t="s">
        <v>22</v>
      </c>
      <c r="E22" s="15"/>
      <c r="F22" s="6">
        <f>SUM(F5:F21)</f>
        <v>17200000</v>
      </c>
      <c r="G22" s="6">
        <f>SUM(G5:G21)</f>
        <v>17200000</v>
      </c>
      <c r="H22" s="18">
        <f>F22-G22</f>
        <v>0</v>
      </c>
      <c r="I22" s="7" t="s">
        <v>155</v>
      </c>
      <c r="J22" s="7"/>
      <c r="O22" s="8" t="s">
        <v>19</v>
      </c>
    </row>
    <row r="23" spans="2:15" ht="16.5" thickBot="1" x14ac:dyDescent="0.3">
      <c r="I23" s="53" t="s">
        <v>7</v>
      </c>
      <c r="J23" s="54"/>
      <c r="K23" s="55" t="s">
        <v>8</v>
      </c>
      <c r="L23" s="55" t="s">
        <v>3</v>
      </c>
      <c r="M23" s="55" t="s">
        <v>4</v>
      </c>
      <c r="N23" s="55" t="s">
        <v>5</v>
      </c>
      <c r="O23" s="55" t="s">
        <v>9</v>
      </c>
    </row>
    <row r="24" spans="2:15" ht="16.5" thickBot="1" x14ac:dyDescent="0.3">
      <c r="I24" s="9"/>
      <c r="J24" s="10"/>
      <c r="K24" s="10" t="s">
        <v>10</v>
      </c>
      <c r="L24" s="10"/>
      <c r="M24" s="11"/>
      <c r="N24" s="11"/>
      <c r="O24" s="11"/>
    </row>
    <row r="25" spans="2:15" ht="16.5" thickBot="1" x14ac:dyDescent="0.3">
      <c r="B25" s="1" t="s">
        <v>159</v>
      </c>
      <c r="I25" s="4"/>
      <c r="J25" s="17"/>
      <c r="K25" s="2"/>
      <c r="L25" s="15"/>
      <c r="M25" s="3"/>
      <c r="N25" s="3"/>
      <c r="O25" s="11">
        <f>O24-M25+N25</f>
        <v>0</v>
      </c>
    </row>
    <row r="26" spans="2:15" ht="16.5" thickBot="1" x14ac:dyDescent="0.3">
      <c r="B26" t="s">
        <v>160</v>
      </c>
      <c r="I26" s="4"/>
      <c r="J26" s="15"/>
      <c r="K26" s="2"/>
      <c r="L26" s="15"/>
      <c r="M26" s="3"/>
      <c r="N26" s="3"/>
      <c r="O26" s="11">
        <f>O25+M26-N26</f>
        <v>0</v>
      </c>
    </row>
    <row r="27" spans="2:15" x14ac:dyDescent="0.25">
      <c r="B27" t="s">
        <v>161</v>
      </c>
    </row>
    <row r="28" spans="2:15" x14ac:dyDescent="0.25">
      <c r="B28" t="s">
        <v>162</v>
      </c>
    </row>
    <row r="29" spans="2:15" ht="15.75" x14ac:dyDescent="0.25">
      <c r="B29" t="s">
        <v>163</v>
      </c>
      <c r="I29" s="7" t="s">
        <v>156</v>
      </c>
      <c r="J29" s="7"/>
      <c r="O29" s="8" t="s">
        <v>19</v>
      </c>
    </row>
    <row r="30" spans="2:15" ht="16.5" thickBot="1" x14ac:dyDescent="0.3">
      <c r="I30" s="53" t="s">
        <v>7</v>
      </c>
      <c r="J30" s="54"/>
      <c r="K30" s="55" t="s">
        <v>8</v>
      </c>
      <c r="L30" s="55" t="s">
        <v>3</v>
      </c>
      <c r="M30" s="55" t="s">
        <v>4</v>
      </c>
      <c r="N30" s="55" t="s">
        <v>5</v>
      </c>
      <c r="O30" s="55" t="s">
        <v>9</v>
      </c>
    </row>
    <row r="31" spans="2:15" ht="16.5" thickBot="1" x14ac:dyDescent="0.3">
      <c r="I31" s="9"/>
      <c r="J31" s="10"/>
      <c r="K31" s="10" t="s">
        <v>10</v>
      </c>
      <c r="L31" s="10"/>
      <c r="M31" s="11"/>
      <c r="N31" s="11"/>
      <c r="O31" s="11"/>
    </row>
    <row r="32" spans="2:15" ht="16.5" thickBot="1" x14ac:dyDescent="0.3">
      <c r="I32" s="4"/>
      <c r="J32" s="17"/>
      <c r="K32" s="2"/>
      <c r="L32" s="15"/>
      <c r="M32" s="3"/>
      <c r="N32" s="3"/>
      <c r="O32" s="11">
        <f>O31-M32+N32</f>
        <v>0</v>
      </c>
    </row>
    <row r="33" spans="9:15" ht="16.5" thickBot="1" x14ac:dyDescent="0.3">
      <c r="I33" s="4"/>
      <c r="J33" s="15"/>
      <c r="K33" s="2"/>
      <c r="L33" s="15"/>
      <c r="M33" s="3"/>
      <c r="N33" s="3"/>
      <c r="O33" s="11">
        <f>O32+M33-N33</f>
        <v>0</v>
      </c>
    </row>
    <row r="36" spans="9:15" ht="15.75" x14ac:dyDescent="0.25">
      <c r="I36" s="7" t="s">
        <v>157</v>
      </c>
      <c r="J36" s="7"/>
      <c r="O36" s="8" t="s">
        <v>19</v>
      </c>
    </row>
    <row r="37" spans="9:15" ht="16.5" thickBot="1" x14ac:dyDescent="0.3">
      <c r="I37" s="53" t="s">
        <v>7</v>
      </c>
      <c r="J37" s="54"/>
      <c r="K37" s="55" t="s">
        <v>8</v>
      </c>
      <c r="L37" s="55" t="s">
        <v>3</v>
      </c>
      <c r="M37" s="55" t="s">
        <v>4</v>
      </c>
      <c r="N37" s="55" t="s">
        <v>5</v>
      </c>
      <c r="O37" s="55" t="s">
        <v>9</v>
      </c>
    </row>
    <row r="38" spans="9:15" ht="16.5" thickBot="1" x14ac:dyDescent="0.3">
      <c r="I38" s="9"/>
      <c r="J38" s="10"/>
      <c r="K38" s="10" t="s">
        <v>10</v>
      </c>
      <c r="L38" s="10"/>
      <c r="M38" s="11"/>
      <c r="N38" s="11"/>
      <c r="O38" s="11"/>
    </row>
    <row r="39" spans="9:15" ht="16.5" thickBot="1" x14ac:dyDescent="0.3">
      <c r="I39" s="4"/>
      <c r="J39" s="17"/>
      <c r="K39" s="2"/>
      <c r="L39" s="15"/>
      <c r="M39" s="3"/>
      <c r="N39" s="3"/>
      <c r="O39" s="11">
        <f>O38-M39+N39</f>
        <v>0</v>
      </c>
    </row>
    <row r="40" spans="9:15" ht="16.5" thickBot="1" x14ac:dyDescent="0.3">
      <c r="I40" s="4"/>
      <c r="J40" s="15"/>
      <c r="K40" s="2"/>
      <c r="L40" s="15"/>
      <c r="M40" s="3"/>
      <c r="N40" s="3"/>
      <c r="O40" s="11">
        <f>O39+M40-N40</f>
        <v>0</v>
      </c>
    </row>
    <row r="43" spans="9:15" ht="15.75" x14ac:dyDescent="0.25">
      <c r="I43" s="7" t="s">
        <v>158</v>
      </c>
      <c r="J43" s="7"/>
      <c r="O43" s="8" t="s">
        <v>19</v>
      </c>
    </row>
    <row r="44" spans="9:15" ht="16.5" thickBot="1" x14ac:dyDescent="0.3">
      <c r="I44" s="53" t="s">
        <v>7</v>
      </c>
      <c r="J44" s="54"/>
      <c r="K44" s="55" t="s">
        <v>8</v>
      </c>
      <c r="L44" s="55" t="s">
        <v>3</v>
      </c>
      <c r="M44" s="55" t="s">
        <v>4</v>
      </c>
      <c r="N44" s="55" t="s">
        <v>5</v>
      </c>
      <c r="O44" s="55" t="s">
        <v>9</v>
      </c>
    </row>
    <row r="45" spans="9:15" ht="16.5" thickBot="1" x14ac:dyDescent="0.3">
      <c r="I45" s="9"/>
      <c r="J45" s="10"/>
      <c r="K45" s="10" t="s">
        <v>10</v>
      </c>
      <c r="L45" s="10"/>
      <c r="M45" s="11"/>
      <c r="N45" s="11"/>
      <c r="O45" s="11"/>
    </row>
    <row r="46" spans="9:15" ht="16.5" thickBot="1" x14ac:dyDescent="0.3">
      <c r="I46" s="4"/>
      <c r="J46" s="17"/>
      <c r="K46" s="2"/>
      <c r="L46" s="15"/>
      <c r="M46" s="3"/>
      <c r="N46" s="3"/>
      <c r="O46" s="11">
        <f>M46-N46</f>
        <v>0</v>
      </c>
    </row>
    <row r="47" spans="9:15" ht="16.5" thickBot="1" x14ac:dyDescent="0.3">
      <c r="I47" s="4"/>
      <c r="J47" s="15"/>
      <c r="K47" s="2"/>
      <c r="L47" s="15"/>
      <c r="M47" s="3"/>
      <c r="N47" s="3"/>
      <c r="O47" s="11">
        <f>O46+M47-N47</f>
        <v>0</v>
      </c>
    </row>
  </sheetData>
  <autoFilter ref="B4:G4" xr:uid="{0DB2FE10-5EA2-4085-98DE-DA8466D50660}">
    <filterColumn colId="0" showButton="0"/>
  </autoFilter>
  <mergeCells count="8">
    <mergeCell ref="I1:O1"/>
    <mergeCell ref="I2:O2"/>
    <mergeCell ref="Q1:T1"/>
    <mergeCell ref="Q2:T2"/>
    <mergeCell ref="B1:G1"/>
    <mergeCell ref="B2:G2"/>
    <mergeCell ref="B3:G3"/>
    <mergeCell ref="B4:C4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Kasus 1</vt:lpstr>
      <vt:lpstr>Persamaan Dasar Akuntansi</vt:lpstr>
      <vt:lpstr>Jurnal Umum (JU1)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Nolita</dc:creator>
  <cp:lastModifiedBy>USER</cp:lastModifiedBy>
  <cp:lastPrinted>2024-10-14T04:50:56Z</cp:lastPrinted>
  <dcterms:created xsi:type="dcterms:W3CDTF">2024-09-20T04:10:21Z</dcterms:created>
  <dcterms:modified xsi:type="dcterms:W3CDTF">2025-11-09T14:13:32Z</dcterms:modified>
</cp:coreProperties>
</file>