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 Pelatihan Kompetensi\"/>
    </mc:Choice>
  </mc:AlternateContent>
  <xr:revisionPtr revIDLastSave="0" documentId="13_ncr:1_{79271F6F-8E9A-489E-AACD-CA8FA96E4C01}" xr6:coauthVersionLast="36" xr6:coauthVersionMax="36" xr10:uidLastSave="{00000000-0000-0000-0000-000000000000}"/>
  <bookViews>
    <workbookView xWindow="0" yWindow="0" windowWidth="20490" windowHeight="7425" activeTab="1" xr2:uid="{82570B3D-0278-4DC6-80C7-29D88F967519}"/>
  </bookViews>
  <sheets>
    <sheet name="jawaban esay" sheetId="2" r:id="rId1"/>
    <sheet name="Kertas Kerja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M15" i="1" s="1"/>
  <c r="H75" i="1" s="1"/>
  <c r="I16" i="1"/>
  <c r="M16" i="1" s="1"/>
  <c r="H76" i="1" s="1"/>
  <c r="I17" i="1"/>
  <c r="M17" i="1" s="1"/>
  <c r="H77" i="1" s="1"/>
  <c r="I18" i="1"/>
  <c r="M18" i="1" s="1"/>
  <c r="H78" i="1" s="1"/>
  <c r="H9" i="1"/>
  <c r="L9" i="1" s="1"/>
  <c r="H67" i="1" s="1"/>
  <c r="H10" i="1"/>
  <c r="L10" i="1" s="1"/>
  <c r="H68" i="1" s="1"/>
  <c r="H11" i="1"/>
  <c r="H12" i="1"/>
  <c r="L13" i="1"/>
  <c r="I30" i="1"/>
  <c r="E27" i="1"/>
  <c r="D27" i="1"/>
  <c r="E26" i="1"/>
  <c r="D26" i="1"/>
  <c r="E25" i="1"/>
  <c r="D25" i="1"/>
  <c r="E24" i="1"/>
  <c r="D24" i="1"/>
  <c r="E23" i="1"/>
  <c r="E22" i="1"/>
  <c r="E21" i="1"/>
  <c r="H21" i="1"/>
  <c r="J21" i="1" s="1"/>
  <c r="H40" i="1" s="1"/>
  <c r="I20" i="1"/>
  <c r="K20" i="1" s="1"/>
  <c r="K31" i="1" s="1"/>
  <c r="D20" i="1"/>
  <c r="I19" i="1"/>
  <c r="M19" i="1" s="1"/>
  <c r="D19" i="1"/>
  <c r="H19" i="1" s="1"/>
  <c r="L19" i="1" s="1"/>
  <c r="D18" i="1"/>
  <c r="L18" i="1" s="1"/>
  <c r="I14" i="1"/>
  <c r="M14" i="1" s="1"/>
  <c r="H74" i="1" s="1"/>
  <c r="D14" i="1"/>
  <c r="H14" i="1" s="1"/>
  <c r="D13" i="1"/>
  <c r="E12" i="1"/>
  <c r="I12" i="1" s="1"/>
  <c r="M12" i="1" s="1"/>
  <c r="L12" i="1"/>
  <c r="H70" i="1" s="1"/>
  <c r="I9" i="1"/>
  <c r="I8" i="1"/>
  <c r="I38" i="1" l="1"/>
  <c r="H56" i="1"/>
  <c r="L14" i="1"/>
  <c r="I13" i="1"/>
  <c r="M13" i="1" s="1"/>
  <c r="H71" i="1" s="1"/>
  <c r="H22" i="1"/>
  <c r="J22" i="1" s="1"/>
  <c r="H41" i="1" s="1"/>
  <c r="H26" i="1"/>
  <c r="J26" i="1" s="1"/>
  <c r="H45" i="1" s="1"/>
  <c r="H27" i="1"/>
  <c r="J27" i="1" s="1"/>
  <c r="I48" i="1" s="1"/>
  <c r="H25" i="1"/>
  <c r="J25" i="1" s="1"/>
  <c r="H44" i="1" s="1"/>
  <c r="L11" i="1"/>
  <c r="H69" i="1" s="1"/>
  <c r="F31" i="1"/>
  <c r="H23" i="1"/>
  <c r="J23" i="1" s="1"/>
  <c r="H42" i="1" s="1"/>
  <c r="H24" i="1"/>
  <c r="J24" i="1" s="1"/>
  <c r="H43" i="1" s="1"/>
  <c r="D29" i="1"/>
  <c r="K33" i="1"/>
  <c r="E29" i="1"/>
  <c r="G31" i="1"/>
  <c r="H8" i="1"/>
  <c r="H31" i="1" l="1"/>
  <c r="I31" i="1"/>
  <c r="I46" i="1"/>
  <c r="I47" i="1" s="1"/>
  <c r="I49" i="1" s="1"/>
  <c r="H58" i="1" s="1"/>
  <c r="H60" i="1" s="1"/>
  <c r="H79" i="1" s="1"/>
  <c r="H80" i="1" s="1"/>
  <c r="J31" i="1"/>
  <c r="J32" i="1" s="1"/>
  <c r="M31" i="1"/>
  <c r="L8" i="1"/>
  <c r="L31" i="1" l="1"/>
  <c r="L33" i="1" s="1"/>
  <c r="H66" i="1"/>
  <c r="H72" i="1" s="1"/>
  <c r="J33" i="1"/>
  <c r="I34" i="1"/>
  <c r="M32" i="1" l="1"/>
  <c r="M33" i="1" s="1"/>
</calcChain>
</file>

<file path=xl/sharedStrings.xml><?xml version="1.0" encoding="utf-8"?>
<sst xmlns="http://schemas.openxmlformats.org/spreadsheetml/2006/main" count="179" uniqueCount="141">
  <si>
    <t>PD. SWAKOMPUTER</t>
  </si>
  <si>
    <t>NERACA LAJUR</t>
  </si>
  <si>
    <t>31 Januari 2023</t>
  </si>
  <si>
    <t>Neraca Saldo Sebelum Penyesuaian</t>
  </si>
  <si>
    <t>Penyesuaian</t>
  </si>
  <si>
    <t>Neraca Saldo Setelah Penyesuaian</t>
  </si>
  <si>
    <t>No. Akun</t>
  </si>
  <si>
    <t>Nama Akun</t>
  </si>
  <si>
    <t>Laba/Rugi</t>
  </si>
  <si>
    <t>Laporan Posisi Keuangan</t>
  </si>
  <si>
    <t>D</t>
  </si>
  <si>
    <t>K</t>
  </si>
  <si>
    <t>Kas</t>
  </si>
  <si>
    <t>Piutang Usaha</t>
  </si>
  <si>
    <t xml:space="preserve">Perlengkapan </t>
  </si>
  <si>
    <t>Sewa dibayar dimuka</t>
  </si>
  <si>
    <t>Peralaatan Toko</t>
  </si>
  <si>
    <t>Akum.Peny. Peralatan Toko</t>
  </si>
  <si>
    <t>Utang Usaha</t>
  </si>
  <si>
    <t>Utang Gaji</t>
  </si>
  <si>
    <t>pendapatan diterima dimuka</t>
  </si>
  <si>
    <t>Beban Gaji</t>
  </si>
  <si>
    <t>Beban Penyusutan Peralatan Kantor</t>
  </si>
  <si>
    <t>Laba / Rugi bersih</t>
  </si>
  <si>
    <t xml:space="preserve">Modal </t>
  </si>
  <si>
    <t>Pendapatan Jasa</t>
  </si>
  <si>
    <t>Beban Listrik</t>
  </si>
  <si>
    <t>Beban Adminiatrasi</t>
  </si>
  <si>
    <t>Utang Listrik</t>
  </si>
  <si>
    <t>Utang Pajak</t>
  </si>
  <si>
    <t>Beban SEwa</t>
  </si>
  <si>
    <t>Beban Perlengkapan</t>
  </si>
  <si>
    <t>Beban Pajak Penghasilan</t>
  </si>
  <si>
    <t>Beban pajak penghasilan</t>
  </si>
  <si>
    <t>A. JURNAL PENYESUAIAN</t>
  </si>
  <si>
    <t>1. Penyesuaian Perlengkapan</t>
  </si>
  <si>
    <t>Perlengkapan awal Rp24.000.000</t>
  </si>
  <si>
    <t>Sisa perlengkapan Rp9.000.000</t>
  </si>
  <si>
    <t>Perlengkapan terpakai = Rp15.000.000</t>
  </si>
  <si>
    <t>Beban Perlengkapan        15.000.000</t>
  </si>
  <si>
    <t xml:space="preserve">   Perlengkapan                      15.000.000</t>
  </si>
  <si>
    <t>2. Penyesuaian Sewa Dibayar di Muka</t>
  </si>
  <si>
    <t>Sewa Rp36.000.000 untuk 24 bulan</t>
  </si>
  <si>
    <t>Beban per tahun = 36.000.000 ÷ 24 × 12 = Rp18.000.000</t>
  </si>
  <si>
    <t>Beban Sewa               18.000.000</t>
  </si>
  <si>
    <t xml:space="preserve">   Sewa Dibayar di Muka               18.000.000</t>
  </si>
  <si>
    <t>3. Penyusutan Peralatan</t>
  </si>
  <si>
    <t>Nilai perolehan Rp240.000.000</t>
  </si>
  <si>
    <t>Umur manfaat 5 tahun</t>
  </si>
  <si>
    <t>Penyusutan per tahun = 240.000.000 ÷ 5 = Rp48.000.000</t>
  </si>
  <si>
    <t>Beban Penyusutan          48.000.000</t>
  </si>
  <si>
    <t xml:space="preserve">   Akumulasi Penyusutan Peralatan     48.000.000</t>
  </si>
  <si>
    <t>4. Pendapatan Diterima di Muka</t>
  </si>
  <si>
    <t>Pendapatan yang sudah menjadi hak = Rp18.000.000</t>
  </si>
  <si>
    <t>Pendapatan Diterima di Muka   18.000.000</t>
  </si>
  <si>
    <t xml:space="preserve">   Pendapatan Jasa                         18.000.000</t>
  </si>
  <si>
    <t>5. Beban Gaji Akrual</t>
  </si>
  <si>
    <t>Gaji belum dibayar Rp20.000.000</t>
  </si>
  <si>
    <t>Beban Gaji                20.000.000</t>
  </si>
  <si>
    <t xml:space="preserve">   Utang Gaji                           20.000.000</t>
  </si>
  <si>
    <t>6. Beban Listrik Akrual</t>
  </si>
  <si>
    <t>Listrik belum dibayar Rp7.000.000</t>
  </si>
  <si>
    <t>Beban Listrik              7.000.000</t>
  </si>
  <si>
    <t xml:space="preserve">   Utang Listrik                         7.000.000</t>
  </si>
  <si>
    <t>7. Pajak Penghasilan Badan</t>
  </si>
  <si>
    <t>PPh terutang Rp25.000.000</t>
  </si>
  <si>
    <t>Beban Pajak Penghasilan   25.000.000</t>
  </si>
  <si>
    <t xml:space="preserve">   Utang Pajak                           25.000.000</t>
  </si>
  <si>
    <t>Laba Rugi</t>
  </si>
  <si>
    <t xml:space="preserve">Beban Penyusutan Peralatan </t>
  </si>
  <si>
    <t>Total Beban</t>
  </si>
  <si>
    <t>Laba sebelum Pajak</t>
  </si>
  <si>
    <t>Rugi bersih</t>
  </si>
  <si>
    <t>Perubahan Ekuitas</t>
  </si>
  <si>
    <t>Modal Awal</t>
  </si>
  <si>
    <t>rugi bersih</t>
  </si>
  <si>
    <t>Modal Akhir</t>
  </si>
  <si>
    <t>Lapora Posisi keuangan</t>
  </si>
  <si>
    <t>Total Aset</t>
  </si>
  <si>
    <t>Total utang dan Modal</t>
  </si>
  <si>
    <t>PT Arunika pada tahun 2024 melaporkan laba bersih sebesar Rp480.000.000.</t>
  </si>
  <si>
    <t>Selain itu, perusahaan memiliki keuntungan revaluasi aset tetap sebesar Rp120.000.000 yang belum direalisasi.</t>
  </si>
  <si>
    <t>Pertanyaan:</t>
  </si>
  <si>
    <t>Bagaimana penyajian yang tepat atas transaksi tersebut dalam laporan keuangan?</t>
  </si>
  <si>
    <t>Jawaban &amp; Analisis:</t>
  </si>
  <si>
    <t>Laba bersih Rp480.000.000 disajikan dalam Laporan Laba Rugi</t>
  </si>
  <si>
    <t>Keuntungan revaluasi aset tetap Rp120.000.000 disajikan sebagai Penghasilan Komprehensif Lain (OCI)</t>
  </si>
  <si>
    <t>Total Penghasilan Komprehensif = Rp600.000.000</t>
  </si>
  <si>
    <t>Keuntungan revaluasi aset belum direalisasi dan tidak berasal dari aktivitas operasional, sehingga tidak boleh dimasukkan ke laba rugi.</t>
  </si>
  <si>
    <t>Alasan:</t>
  </si>
  <si>
    <t>1</t>
  </si>
  <si>
    <t>2</t>
  </si>
  <si>
    <t>PT Sentosa mencatat kerugian selisih kurs penjabaran laporan keuangan entitas asing sebesar Rp75.000.000.</t>
  </si>
  <si>
    <t>Bagaimana dampak transaksi ini terhadap laporan laba rugi dan ekuitas?</t>
  </si>
  <si>
    <t>Kerugian selisih kurs tidak memengaruhi laba rugi</t>
  </si>
  <si>
    <t>Disajikan sebagai OCI negatif</t>
  </si>
  <si>
    <t>Ekuitas berkurang melalui akun penghasilan komprehensif lain</t>
  </si>
  <si>
    <t>Selisih kurs penjabaran termasuk OCI karena belum direalisasi dan bersifat fluktuasi nilai, bukan kinerja operasi.</t>
  </si>
  <si>
    <t>3</t>
  </si>
  <si>
    <t>Perusahaan mencatat keuntungan pengukuran kembali program imbalan pasti sebesar Rp90.000.000 dan mengakuinya sebagai pendapatan lain-lain.</t>
  </si>
  <si>
    <t>Analisis kesalahan dan dampaknya terhadap laporan keuangan.</t>
  </si>
  <si>
    <t>Kesalahan klasifikasi: seharusnya dicatat sebagai OCI</t>
  </si>
  <si>
    <t>Dampak:</t>
  </si>
  <si>
    <t>Laba bersih terlalu besar</t>
  </si>
  <si>
    <t>OCI tidak mencerminkan kondisi sebenarnya</t>
  </si>
  <si>
    <t>Ekuitas salah saji</t>
  </si>
  <si>
    <t>Keuntungan pengukuran kembali imbalan pasti termasuk OCI dan tidak boleh direklasifikasi ke laba rugi.</t>
  </si>
  <si>
    <t>PT Cendana menyajikan laporan laba rugi terpisah dari laporan penghasilan komprehensif lain.</t>
  </si>
  <si>
    <t>Apakah penyajian tersebut diperbolehkan menurut standar? Jelaskan.</t>
  </si>
  <si>
    <t>Diperbolehkan</t>
  </si>
  <si>
    <t>Entitas dapat menyajikan:</t>
  </si>
  <si>
    <t>1. Satu laporan laba rugi dan penghasilan komprehensif, atau</t>
  </si>
  <si>
    <t>2. Dua laporan terpisah (laba rugi dan OCI)</t>
  </si>
  <si>
    <t>Standar memberikan fleksibilitas sepanjang seluruh komponen laba dan OCI disajikan lengkap dan jelas.</t>
  </si>
  <si>
    <t>4</t>
  </si>
  <si>
    <t>Data PT Nusantara tahun 2024:</t>
  </si>
  <si>
    <t>Laba bersih: Rp350.000.000</t>
  </si>
  <si>
    <t>Keuntungan revaluasi aset: Rp100.000.000</t>
  </si>
  <si>
    <t>Kerugian investasi FVOCI: Rp40.000.000</t>
  </si>
  <si>
    <t>Hitung dan jelaskan total penghasilan komprehensif serta dampaknya terhadap ekuitas.</t>
  </si>
  <si>
    <t>Total OCI = Rp100.000.000 – Rp40.000.000 = Rp60.000.000</t>
  </si>
  <si>
    <t>Total Penghasilan Komprehensif =</t>
  </si>
  <si>
    <t>Rp350.000.000 + Rp60.000.000 = Rp410.000.000</t>
  </si>
  <si>
    <t>Ekuitas bertambah sebesar Rp410.000.000</t>
  </si>
  <si>
    <t>Total penghasilan komprehensif mencerminkan seluruh perubahan ekuitas selain transaksi dengan pemilik.</t>
  </si>
  <si>
    <t>5</t>
  </si>
  <si>
    <t>a. Dampak jika penyesuaian gaji &amp; listrik tidak dibuat</t>
  </si>
  <si>
    <t>Beban terlalu kecil</t>
  </si>
  <si>
    <t>Laba terlalu besar</t>
  </si>
  <si>
    <t>Liabilitas (utang) terlalu kecil</t>
  </si>
  <si>
    <t>b. Mengapa pendapatan diterima di muka tidak boleh langsung diakui?</t>
  </si>
  <si>
    <t>Melanggar prinsip akrual &amp; matching</t>
  </si>
  <si>
    <t>Menggelembungkan laba secara tidak wajar</t>
  </si>
  <si>
    <t>c. Akun yang paling memerlukan judgment</t>
  </si>
  <si>
    <t>Bergantung pada estimasi umur manfaat &amp; tarif pajak</t>
  </si>
  <si>
    <t>Sangat memengaruhi laba dan ekuitas</t>
  </si>
  <si>
    <t xml:space="preserve">D. ANALISIS </t>
  </si>
  <si>
    <t>Laporan keuangan menjadi tidak andal</t>
  </si>
  <si>
    <t xml:space="preserve">  Mengakuinya lebih awal akan:</t>
  </si>
  <si>
    <r>
      <t xml:space="preserve">  Karena </t>
    </r>
    <r>
      <rPr>
        <b/>
        <sz val="11"/>
        <color theme="1"/>
        <rFont val="Calibri"/>
        <family val="2"/>
        <scheme val="minor"/>
      </rPr>
      <t xml:space="preserve">belum </t>
    </r>
    <r>
      <rPr>
        <sz val="11"/>
        <color theme="1"/>
        <rFont val="Calibri"/>
        <family val="2"/>
        <scheme val="minor"/>
      </rPr>
      <t>menjadi hak perusahaan.</t>
    </r>
  </si>
  <si>
    <t xml:space="preserve">  Penyusutan &amp; pajak penghasilan, karena: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</si>
</sst>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6" xfId="0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1" fontId="3" fillId="0" borderId="9" xfId="2" applyFont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164" fontId="0" fillId="0" borderId="9" xfId="1" applyNumberFormat="1" applyFont="1" applyBorder="1"/>
    <xf numFmtId="164" fontId="3" fillId="0" borderId="9" xfId="1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0" fillId="0" borderId="9" xfId="1" applyNumberFormat="1" applyFont="1" applyBorder="1" applyAlignment="1">
      <alignment horizontal="right" vertical="center" wrapText="1"/>
    </xf>
    <xf numFmtId="41" fontId="0" fillId="0" borderId="0" xfId="0" applyNumberFormat="1"/>
    <xf numFmtId="41" fontId="3" fillId="0" borderId="9" xfId="0" applyNumberFormat="1" applyFont="1" applyBorder="1" applyAlignment="1">
      <alignment horizontal="right" vertical="center" wrapText="1"/>
    </xf>
    <xf numFmtId="0" fontId="0" fillId="0" borderId="10" xfId="0" applyFill="1" applyBorder="1"/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0" xfId="0" applyNumberFormat="1"/>
    <xf numFmtId="3" fontId="4" fillId="0" borderId="9" xfId="0" applyNumberFormat="1" applyFont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165" fontId="0" fillId="0" borderId="0" xfId="1" applyNumberFormat="1" applyFont="1"/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41" fontId="2" fillId="0" borderId="0" xfId="0" applyNumberFormat="1" applyFont="1"/>
    <xf numFmtId="41" fontId="0" fillId="0" borderId="11" xfId="0" applyNumberFormat="1" applyBorder="1"/>
    <xf numFmtId="41" fontId="0" fillId="0" borderId="0" xfId="0" applyNumberFormat="1" applyBorder="1"/>
    <xf numFmtId="41" fontId="0" fillId="0" borderId="11" xfId="0" applyNumberFormat="1" applyFont="1" applyBorder="1"/>
    <xf numFmtId="164" fontId="0" fillId="0" borderId="0" xfId="0" applyNumberFormat="1"/>
    <xf numFmtId="3" fontId="2" fillId="0" borderId="0" xfId="0" applyNumberFormat="1" applyFont="1"/>
    <xf numFmtId="0" fontId="0" fillId="0" borderId="0" xfId="0" quotePrefix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0" xfId="0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eri%20Kasus%20Komprehensif%20Uji%20Kompetensi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US 2"/>
      <sheetName val="JURNAL UMUM"/>
      <sheetName val="JURNAL PEMBELIAN"/>
      <sheetName val="JURNAL PENJUALAN"/>
      <sheetName val="JURNAL PENGELUARAN KAS"/>
      <sheetName val="JURNAL PENERIMAAN KAS"/>
      <sheetName val="JURNAL MEMORIAL"/>
      <sheetName val="BK. BANTU PIUTANG"/>
      <sheetName val="BK.BANTU UTANG"/>
      <sheetName val="INVENTORY"/>
      <sheetName val="NSSebelumP"/>
      <sheetName val="BK. BESAR"/>
      <sheetName val="JURNAL PENYESUAIAN"/>
      <sheetName val="NSSetelahPeny"/>
      <sheetName val="Neraca Lajur Dagang"/>
      <sheetName val="Lap.LabaRugi"/>
      <sheetName val="Lap.Perub.Ekuitas"/>
      <sheetName val="Lap.Posisi Keu"/>
      <sheetName val="Lap Posisi keu Komp"/>
      <sheetName val="Lap. Arus Kas tdk Langsung."/>
      <sheetName val="Lap. Arus Kas Langsung"/>
      <sheetName val="J.Penutup"/>
      <sheetName val="NeracaSSPenu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E15"/>
        </row>
        <row r="16">
          <cell r="D16"/>
        </row>
        <row r="19">
          <cell r="D19"/>
        </row>
        <row r="21">
          <cell r="D21"/>
        </row>
        <row r="22">
          <cell r="D22"/>
        </row>
        <row r="24">
          <cell r="D24"/>
        </row>
        <row r="29">
          <cell r="E29"/>
        </row>
        <row r="30">
          <cell r="E30"/>
        </row>
        <row r="31">
          <cell r="E31"/>
        </row>
        <row r="32">
          <cell r="D32"/>
          <cell r="E32"/>
        </row>
        <row r="33">
          <cell r="D33"/>
          <cell r="E33"/>
        </row>
        <row r="34">
          <cell r="D34"/>
          <cell r="E34"/>
        </row>
        <row r="35">
          <cell r="D35"/>
          <cell r="E35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84B1-384C-4829-B09A-F005EC0B5AEF}">
  <dimension ref="A2:B69"/>
  <sheetViews>
    <sheetView topLeftCell="A46" workbookViewId="0">
      <selection activeCell="E14" sqref="E14"/>
    </sheetView>
  </sheetViews>
  <sheetFormatPr defaultRowHeight="15" x14ac:dyDescent="0.25"/>
  <cols>
    <col min="1" max="1" width="3.28515625" customWidth="1"/>
  </cols>
  <sheetData>
    <row r="2" spans="1:2" x14ac:dyDescent="0.25">
      <c r="A2" s="39" t="s">
        <v>90</v>
      </c>
      <c r="B2" t="s">
        <v>80</v>
      </c>
    </row>
    <row r="3" spans="1:2" x14ac:dyDescent="0.25">
      <c r="B3" t="s">
        <v>81</v>
      </c>
    </row>
    <row r="4" spans="1:2" x14ac:dyDescent="0.25">
      <c r="B4" t="s">
        <v>82</v>
      </c>
    </row>
    <row r="5" spans="1:2" x14ac:dyDescent="0.25">
      <c r="B5" t="s">
        <v>83</v>
      </c>
    </row>
    <row r="7" spans="1:2" x14ac:dyDescent="0.25">
      <c r="B7" t="s">
        <v>84</v>
      </c>
    </row>
    <row r="8" spans="1:2" x14ac:dyDescent="0.25">
      <c r="B8" t="s">
        <v>85</v>
      </c>
    </row>
    <row r="9" spans="1:2" x14ac:dyDescent="0.25">
      <c r="B9" t="s">
        <v>86</v>
      </c>
    </row>
    <row r="10" spans="1:2" x14ac:dyDescent="0.25">
      <c r="B10" t="s">
        <v>87</v>
      </c>
    </row>
    <row r="12" spans="1:2" x14ac:dyDescent="0.25">
      <c r="B12" t="s">
        <v>89</v>
      </c>
    </row>
    <row r="13" spans="1:2" x14ac:dyDescent="0.25">
      <c r="B13" t="s">
        <v>88</v>
      </c>
    </row>
    <row r="15" spans="1:2" x14ac:dyDescent="0.25">
      <c r="A15" s="39" t="s">
        <v>91</v>
      </c>
      <c r="B15" t="s">
        <v>92</v>
      </c>
    </row>
    <row r="16" spans="1:2" x14ac:dyDescent="0.25">
      <c r="B16" t="s">
        <v>82</v>
      </c>
    </row>
    <row r="17" spans="1:2" x14ac:dyDescent="0.25">
      <c r="B17" t="s">
        <v>93</v>
      </c>
    </row>
    <row r="19" spans="1:2" x14ac:dyDescent="0.25">
      <c r="B19" t="s">
        <v>84</v>
      </c>
    </row>
    <row r="20" spans="1:2" x14ac:dyDescent="0.25">
      <c r="B20" t="s">
        <v>94</v>
      </c>
    </row>
    <row r="21" spans="1:2" x14ac:dyDescent="0.25">
      <c r="B21" t="s">
        <v>95</v>
      </c>
    </row>
    <row r="22" spans="1:2" x14ac:dyDescent="0.25">
      <c r="B22" t="s">
        <v>96</v>
      </c>
    </row>
    <row r="24" spans="1:2" x14ac:dyDescent="0.25">
      <c r="B24" t="s">
        <v>89</v>
      </c>
    </row>
    <row r="25" spans="1:2" x14ac:dyDescent="0.25">
      <c r="B25" t="s">
        <v>97</v>
      </c>
    </row>
    <row r="27" spans="1:2" x14ac:dyDescent="0.25">
      <c r="A27" s="39" t="s">
        <v>98</v>
      </c>
      <c r="B27" t="s">
        <v>99</v>
      </c>
    </row>
    <row r="28" spans="1:2" x14ac:dyDescent="0.25">
      <c r="B28" t="s">
        <v>82</v>
      </c>
    </row>
    <row r="29" spans="1:2" x14ac:dyDescent="0.25">
      <c r="B29" t="s">
        <v>100</v>
      </c>
    </row>
    <row r="31" spans="1:2" x14ac:dyDescent="0.25">
      <c r="B31" t="s">
        <v>84</v>
      </c>
    </row>
    <row r="32" spans="1:2" x14ac:dyDescent="0.25">
      <c r="B32" t="s">
        <v>101</v>
      </c>
    </row>
    <row r="34" spans="1:2" x14ac:dyDescent="0.25">
      <c r="B34" t="s">
        <v>102</v>
      </c>
    </row>
    <row r="35" spans="1:2" x14ac:dyDescent="0.25">
      <c r="B35" t="s">
        <v>103</v>
      </c>
    </row>
    <row r="36" spans="1:2" x14ac:dyDescent="0.25">
      <c r="B36" t="s">
        <v>104</v>
      </c>
    </row>
    <row r="37" spans="1:2" x14ac:dyDescent="0.25">
      <c r="B37" t="s">
        <v>105</v>
      </c>
    </row>
    <row r="39" spans="1:2" x14ac:dyDescent="0.25">
      <c r="B39" t="s">
        <v>89</v>
      </c>
    </row>
    <row r="40" spans="1:2" x14ac:dyDescent="0.25">
      <c r="B40" t="s">
        <v>106</v>
      </c>
    </row>
    <row r="42" spans="1:2" x14ac:dyDescent="0.25">
      <c r="A42" s="39" t="s">
        <v>114</v>
      </c>
      <c r="B42" t="s">
        <v>107</v>
      </c>
    </row>
    <row r="43" spans="1:2" x14ac:dyDescent="0.25">
      <c r="B43" t="s">
        <v>82</v>
      </c>
    </row>
    <row r="44" spans="1:2" x14ac:dyDescent="0.25">
      <c r="B44" t="s">
        <v>108</v>
      </c>
    </row>
    <row r="46" spans="1:2" x14ac:dyDescent="0.25">
      <c r="B46" t="s">
        <v>84</v>
      </c>
    </row>
    <row r="47" spans="1:2" x14ac:dyDescent="0.25">
      <c r="B47" t="s">
        <v>109</v>
      </c>
    </row>
    <row r="48" spans="1:2" x14ac:dyDescent="0.25">
      <c r="B48" t="s">
        <v>110</v>
      </c>
    </row>
    <row r="49" spans="1:2" x14ac:dyDescent="0.25">
      <c r="B49" t="s">
        <v>111</v>
      </c>
    </row>
    <row r="50" spans="1:2" x14ac:dyDescent="0.25">
      <c r="B50" t="s">
        <v>112</v>
      </c>
    </row>
    <row r="52" spans="1:2" x14ac:dyDescent="0.25">
      <c r="B52" t="s">
        <v>89</v>
      </c>
    </row>
    <row r="53" spans="1:2" x14ac:dyDescent="0.25">
      <c r="B53" t="s">
        <v>113</v>
      </c>
    </row>
    <row r="55" spans="1:2" x14ac:dyDescent="0.25">
      <c r="A55" s="39" t="s">
        <v>125</v>
      </c>
      <c r="B55" t="s">
        <v>115</v>
      </c>
    </row>
    <row r="56" spans="1:2" x14ac:dyDescent="0.25">
      <c r="B56" t="s">
        <v>116</v>
      </c>
    </row>
    <row r="57" spans="1:2" x14ac:dyDescent="0.25">
      <c r="B57" t="s">
        <v>117</v>
      </c>
    </row>
    <row r="58" spans="1:2" x14ac:dyDescent="0.25">
      <c r="B58" t="s">
        <v>118</v>
      </c>
    </row>
    <row r="59" spans="1:2" x14ac:dyDescent="0.25">
      <c r="B59" t="s">
        <v>82</v>
      </c>
    </row>
    <row r="60" spans="1:2" x14ac:dyDescent="0.25">
      <c r="B60" t="s">
        <v>119</v>
      </c>
    </row>
    <row r="62" spans="1:2" x14ac:dyDescent="0.25">
      <c r="B62" t="s">
        <v>84</v>
      </c>
    </row>
    <row r="63" spans="1:2" x14ac:dyDescent="0.25">
      <c r="B63" t="s">
        <v>120</v>
      </c>
    </row>
    <row r="64" spans="1:2" x14ac:dyDescent="0.25">
      <c r="B64" t="s">
        <v>121</v>
      </c>
    </row>
    <row r="65" spans="2:2" x14ac:dyDescent="0.25">
      <c r="B65" t="s">
        <v>122</v>
      </c>
    </row>
    <row r="66" spans="2:2" x14ac:dyDescent="0.25">
      <c r="B66" t="s">
        <v>123</v>
      </c>
    </row>
    <row r="68" spans="2:2" x14ac:dyDescent="0.25">
      <c r="B68" t="s">
        <v>89</v>
      </c>
    </row>
    <row r="69" spans="2:2" x14ac:dyDescent="0.25">
      <c r="B69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E2A5-CCDB-44F1-A136-04AC7376BC78}">
  <dimension ref="B1:O110"/>
  <sheetViews>
    <sheetView tabSelected="1" topLeftCell="A91" zoomScale="80" zoomScaleNormal="80" workbookViewId="0">
      <selection activeCell="D113" sqref="D112:D113"/>
    </sheetView>
  </sheetViews>
  <sheetFormatPr defaultRowHeight="15" x14ac:dyDescent="0.25"/>
  <cols>
    <col min="3" max="3" width="33.28515625" bestFit="1" customWidth="1"/>
    <col min="4" max="5" width="15" bestFit="1" customWidth="1"/>
    <col min="6" max="6" width="16.28515625" customWidth="1"/>
    <col min="7" max="7" width="17.140625" customWidth="1"/>
    <col min="8" max="8" width="14.5703125" customWidth="1"/>
    <col min="9" max="9" width="14.28515625" bestFit="1" customWidth="1"/>
    <col min="10" max="10" width="12.7109375" bestFit="1" customWidth="1"/>
    <col min="11" max="11" width="12.28515625" bestFit="1" customWidth="1"/>
    <col min="12" max="12" width="13.85546875" bestFit="1" customWidth="1"/>
    <col min="13" max="13" width="14.42578125" bestFit="1" customWidth="1"/>
    <col min="14" max="14" width="16.28515625" customWidth="1"/>
    <col min="15" max="15" width="11.5703125" bestFit="1" customWidth="1"/>
  </cols>
  <sheetData>
    <row r="1" spans="2:15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5" x14ac:dyDescent="0.2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5" ht="15.75" thickBot="1" x14ac:dyDescent="0.3"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5" ht="15.75" thickTop="1" x14ac:dyDescent="0.25">
      <c r="B4" s="1"/>
      <c r="C4" s="2"/>
      <c r="D4" s="42" t="s">
        <v>3</v>
      </c>
      <c r="E4" s="43"/>
      <c r="F4" s="42" t="s">
        <v>4</v>
      </c>
      <c r="G4" s="43"/>
      <c r="H4" s="42" t="s">
        <v>5</v>
      </c>
      <c r="I4" s="43"/>
      <c r="J4" s="42"/>
      <c r="K4" s="43"/>
      <c r="L4" s="42"/>
      <c r="M4" s="43"/>
    </row>
    <row r="5" spans="2:15" ht="15.75" thickBot="1" x14ac:dyDescent="0.3">
      <c r="B5" s="3" t="s">
        <v>6</v>
      </c>
      <c r="C5" s="4" t="s">
        <v>7</v>
      </c>
      <c r="D5" s="44"/>
      <c r="E5" s="45"/>
      <c r="F5" s="44"/>
      <c r="G5" s="45"/>
      <c r="H5" s="44"/>
      <c r="I5" s="45"/>
      <c r="J5" s="44" t="s">
        <v>8</v>
      </c>
      <c r="K5" s="45"/>
      <c r="L5" s="44" t="s">
        <v>9</v>
      </c>
      <c r="M5" s="45"/>
    </row>
    <row r="6" spans="2:15" x14ac:dyDescent="0.25">
      <c r="B6" s="5"/>
      <c r="C6" s="6"/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7" t="s">
        <v>10</v>
      </c>
      <c r="M6" s="7" t="s">
        <v>11</v>
      </c>
    </row>
    <row r="7" spans="2:15" ht="14.1" customHeight="1" x14ac:dyDescent="0.25">
      <c r="B7" s="8"/>
      <c r="C7" s="9"/>
      <c r="D7" s="10"/>
      <c r="E7" s="11"/>
      <c r="F7" s="11"/>
      <c r="G7" s="11"/>
      <c r="H7" s="10"/>
      <c r="I7" s="11"/>
      <c r="J7" s="12"/>
      <c r="K7" s="12"/>
      <c r="L7" s="10"/>
      <c r="M7" s="13"/>
    </row>
    <row r="8" spans="2:15" ht="14.1" customHeight="1" x14ac:dyDescent="0.25">
      <c r="B8" s="14">
        <v>110</v>
      </c>
      <c r="C8" s="8" t="s">
        <v>12</v>
      </c>
      <c r="D8" s="15">
        <v>180000000</v>
      </c>
      <c r="E8" s="15"/>
      <c r="F8" s="16"/>
      <c r="G8" s="16"/>
      <c r="H8" s="10">
        <f>D8+F8-G8</f>
        <v>180000000</v>
      </c>
      <c r="I8" s="17">
        <f>E8-F8+G8</f>
        <v>0</v>
      </c>
      <c r="J8" s="12"/>
      <c r="K8" s="12"/>
      <c r="L8" s="10">
        <f>H8</f>
        <v>180000000</v>
      </c>
      <c r="M8" s="13"/>
    </row>
    <row r="9" spans="2:15" ht="14.1" customHeight="1" x14ac:dyDescent="0.25">
      <c r="B9" s="14">
        <v>111</v>
      </c>
      <c r="C9" s="8" t="s">
        <v>13</v>
      </c>
      <c r="D9" s="15">
        <v>95000000</v>
      </c>
      <c r="E9" s="15"/>
      <c r="F9" s="16"/>
      <c r="G9" s="16"/>
      <c r="H9" s="10">
        <f t="shared" ref="H9:H14" si="0">D9+F9-G9</f>
        <v>95000000</v>
      </c>
      <c r="I9" s="17">
        <f t="shared" ref="I9:I30" si="1">E9-F9+G9</f>
        <v>0</v>
      </c>
      <c r="J9" s="12"/>
      <c r="K9" s="12"/>
      <c r="L9" s="10">
        <f t="shared" ref="L9:M19" si="2">H9</f>
        <v>95000000</v>
      </c>
      <c r="M9" s="13"/>
    </row>
    <row r="10" spans="2:15" ht="14.1" customHeight="1" x14ac:dyDescent="0.25">
      <c r="B10" s="14">
        <v>113</v>
      </c>
      <c r="C10" s="8" t="s">
        <v>14</v>
      </c>
      <c r="D10" s="29">
        <v>24000000</v>
      </c>
      <c r="E10" s="15"/>
      <c r="F10" s="16"/>
      <c r="G10" s="16">
        <v>15000000</v>
      </c>
      <c r="H10" s="10">
        <f t="shared" si="0"/>
        <v>9000000</v>
      </c>
      <c r="I10" s="17"/>
      <c r="J10" s="12"/>
      <c r="K10" s="12"/>
      <c r="L10" s="10">
        <f t="shared" si="2"/>
        <v>9000000</v>
      </c>
      <c r="M10" s="13"/>
    </row>
    <row r="11" spans="2:15" ht="14.1" customHeight="1" x14ac:dyDescent="0.25">
      <c r="B11" s="14">
        <v>115</v>
      </c>
      <c r="C11" s="8" t="s">
        <v>15</v>
      </c>
      <c r="D11" s="15">
        <v>36000000</v>
      </c>
      <c r="E11" s="15"/>
      <c r="F11" s="16"/>
      <c r="G11" s="16">
        <v>18000000</v>
      </c>
      <c r="H11" s="10">
        <f t="shared" si="0"/>
        <v>18000000</v>
      </c>
      <c r="I11" s="17"/>
      <c r="J11" s="12"/>
      <c r="K11" s="12"/>
      <c r="L11" s="10">
        <f t="shared" si="2"/>
        <v>18000000</v>
      </c>
      <c r="M11" s="13"/>
    </row>
    <row r="12" spans="2:15" ht="14.1" customHeight="1" x14ac:dyDescent="0.25">
      <c r="B12" s="14">
        <v>123</v>
      </c>
      <c r="C12" s="8" t="s">
        <v>16</v>
      </c>
      <c r="D12" s="15">
        <v>240000000</v>
      </c>
      <c r="E12" s="15">
        <f>[1]NSSebelumP!E15</f>
        <v>0</v>
      </c>
      <c r="F12" s="16"/>
      <c r="G12" s="16"/>
      <c r="H12" s="10">
        <f t="shared" si="0"/>
        <v>240000000</v>
      </c>
      <c r="I12" s="17">
        <f t="shared" si="1"/>
        <v>0</v>
      </c>
      <c r="J12" s="12"/>
      <c r="K12" s="12"/>
      <c r="L12" s="10">
        <f t="shared" si="2"/>
        <v>240000000</v>
      </c>
      <c r="M12" s="13">
        <f t="shared" si="2"/>
        <v>0</v>
      </c>
    </row>
    <row r="13" spans="2:15" ht="14.1" customHeight="1" x14ac:dyDescent="0.25">
      <c r="B13" s="14">
        <v>124</v>
      </c>
      <c r="C13" s="8" t="s">
        <v>17</v>
      </c>
      <c r="D13" s="15">
        <f>[1]NSSebelumP!D16</f>
        <v>0</v>
      </c>
      <c r="E13" s="15">
        <v>48000000</v>
      </c>
      <c r="F13" s="16"/>
      <c r="G13" s="16">
        <v>48000000</v>
      </c>
      <c r="H13" s="10"/>
      <c r="I13" s="17">
        <f t="shared" si="1"/>
        <v>96000000</v>
      </c>
      <c r="J13" s="12"/>
      <c r="K13" s="12"/>
      <c r="L13" s="10">
        <f t="shared" si="2"/>
        <v>0</v>
      </c>
      <c r="M13" s="13">
        <f t="shared" si="2"/>
        <v>96000000</v>
      </c>
    </row>
    <row r="14" spans="2:15" ht="14.1" customHeight="1" x14ac:dyDescent="0.25">
      <c r="B14" s="14">
        <v>210</v>
      </c>
      <c r="C14" s="8" t="s">
        <v>18</v>
      </c>
      <c r="D14" s="15">
        <f>[1]NSSebelumP!D19</f>
        <v>0</v>
      </c>
      <c r="E14" s="15">
        <v>85000000</v>
      </c>
      <c r="F14" s="16"/>
      <c r="G14" s="16"/>
      <c r="H14" s="10">
        <f t="shared" si="0"/>
        <v>0</v>
      </c>
      <c r="I14" s="17">
        <f t="shared" si="1"/>
        <v>85000000</v>
      </c>
      <c r="J14" s="12"/>
      <c r="K14" s="12"/>
      <c r="L14" s="10">
        <f t="shared" si="2"/>
        <v>0</v>
      </c>
      <c r="M14" s="13">
        <f t="shared" si="2"/>
        <v>85000000</v>
      </c>
      <c r="O14" s="19"/>
    </row>
    <row r="15" spans="2:15" ht="14.1" customHeight="1" x14ac:dyDescent="0.25">
      <c r="B15" s="14">
        <v>211</v>
      </c>
      <c r="C15" s="8" t="s">
        <v>19</v>
      </c>
      <c r="D15" s="15"/>
      <c r="E15" s="15">
        <v>0</v>
      </c>
      <c r="F15" s="16"/>
      <c r="G15" s="16">
        <v>20000000</v>
      </c>
      <c r="H15" s="10"/>
      <c r="I15" s="17">
        <f t="shared" si="1"/>
        <v>20000000</v>
      </c>
      <c r="J15" s="12"/>
      <c r="K15" s="12"/>
      <c r="L15" s="10"/>
      <c r="M15" s="13">
        <f t="shared" si="2"/>
        <v>20000000</v>
      </c>
      <c r="O15" s="19"/>
    </row>
    <row r="16" spans="2:15" ht="14.1" customHeight="1" x14ac:dyDescent="0.25">
      <c r="B16" s="14">
        <v>212</v>
      </c>
      <c r="C16" s="8" t="s">
        <v>28</v>
      </c>
      <c r="D16" s="15"/>
      <c r="E16" s="15">
        <v>0</v>
      </c>
      <c r="F16" s="16"/>
      <c r="G16" s="16">
        <v>7000000</v>
      </c>
      <c r="H16" s="10"/>
      <c r="I16" s="17">
        <f t="shared" si="1"/>
        <v>7000000</v>
      </c>
      <c r="J16" s="12"/>
      <c r="K16" s="12"/>
      <c r="L16" s="10"/>
      <c r="M16" s="13">
        <f t="shared" si="2"/>
        <v>7000000</v>
      </c>
      <c r="O16" s="19"/>
    </row>
    <row r="17" spans="2:15" ht="14.1" customHeight="1" x14ac:dyDescent="0.25">
      <c r="B17" s="14">
        <v>213</v>
      </c>
      <c r="C17" s="8" t="s">
        <v>29</v>
      </c>
      <c r="D17" s="15"/>
      <c r="E17" s="15">
        <v>0</v>
      </c>
      <c r="F17" s="16"/>
      <c r="G17" s="16">
        <v>25000000</v>
      </c>
      <c r="H17" s="10"/>
      <c r="I17" s="17">
        <f t="shared" si="1"/>
        <v>25000000</v>
      </c>
      <c r="J17" s="12"/>
      <c r="K17" s="12"/>
      <c r="L17" s="10"/>
      <c r="M17" s="13">
        <f t="shared" si="2"/>
        <v>25000000</v>
      </c>
      <c r="O17" s="19"/>
    </row>
    <row r="18" spans="2:15" ht="14.1" customHeight="1" x14ac:dyDescent="0.25">
      <c r="B18" s="14">
        <v>214</v>
      </c>
      <c r="C18" s="8" t="s">
        <v>20</v>
      </c>
      <c r="D18" s="15">
        <f>[1]NSSebelumP!D21</f>
        <v>0</v>
      </c>
      <c r="E18" s="15">
        <v>30000000</v>
      </c>
      <c r="F18" s="16">
        <v>18000000</v>
      </c>
      <c r="G18" s="16"/>
      <c r="H18" s="10"/>
      <c r="I18" s="17">
        <f t="shared" si="1"/>
        <v>12000000</v>
      </c>
      <c r="J18" s="12"/>
      <c r="K18" s="12"/>
      <c r="L18" s="10">
        <f t="shared" si="2"/>
        <v>0</v>
      </c>
      <c r="M18" s="13">
        <f t="shared" si="2"/>
        <v>12000000</v>
      </c>
    </row>
    <row r="19" spans="2:15" ht="14.1" customHeight="1" x14ac:dyDescent="0.25">
      <c r="B19" s="14">
        <v>310</v>
      </c>
      <c r="C19" s="8" t="s">
        <v>24</v>
      </c>
      <c r="D19" s="15">
        <f>[1]NSSebelumP!D22</f>
        <v>0</v>
      </c>
      <c r="E19" s="15">
        <v>300000000</v>
      </c>
      <c r="F19" s="16"/>
      <c r="G19" s="16"/>
      <c r="H19" s="10">
        <f t="shared" ref="H19:H27" si="3">D19+F19-G19</f>
        <v>0</v>
      </c>
      <c r="I19" s="17">
        <f t="shared" si="1"/>
        <v>300000000</v>
      </c>
      <c r="J19" s="12"/>
      <c r="K19" s="11"/>
      <c r="L19" s="10">
        <f t="shared" si="2"/>
        <v>0</v>
      </c>
      <c r="M19" s="13">
        <f t="shared" si="2"/>
        <v>300000000</v>
      </c>
    </row>
    <row r="20" spans="2:15" ht="14.1" customHeight="1" x14ac:dyDescent="0.25">
      <c r="B20" s="14">
        <v>410</v>
      </c>
      <c r="C20" s="8" t="s">
        <v>25</v>
      </c>
      <c r="D20" s="15">
        <f>[1]NSSebelumP!D24</f>
        <v>0</v>
      </c>
      <c r="E20" s="15">
        <v>312000000</v>
      </c>
      <c r="F20" s="16"/>
      <c r="G20" s="16">
        <v>18000000</v>
      </c>
      <c r="H20" s="10"/>
      <c r="I20" s="17">
        <f t="shared" si="1"/>
        <v>330000000</v>
      </c>
      <c r="J20" s="12"/>
      <c r="K20" s="20">
        <f>I20</f>
        <v>330000000</v>
      </c>
      <c r="L20" s="10"/>
      <c r="M20" s="13"/>
    </row>
    <row r="21" spans="2:15" ht="14.1" customHeight="1" x14ac:dyDescent="0.25">
      <c r="B21" s="14">
        <v>520</v>
      </c>
      <c r="C21" s="8" t="s">
        <v>21</v>
      </c>
      <c r="D21" s="15">
        <v>160000000</v>
      </c>
      <c r="E21" s="15">
        <f>[1]NSSebelumP!E29</f>
        <v>0</v>
      </c>
      <c r="F21" s="16">
        <v>20000000</v>
      </c>
      <c r="G21" s="16"/>
      <c r="H21" s="10">
        <f t="shared" si="3"/>
        <v>180000000</v>
      </c>
      <c r="I21" s="17"/>
      <c r="J21" s="20">
        <f t="shared" ref="J21:J27" si="4">H21</f>
        <v>180000000</v>
      </c>
      <c r="K21" s="20"/>
      <c r="L21" s="10"/>
      <c r="M21" s="12"/>
    </row>
    <row r="22" spans="2:15" ht="14.1" customHeight="1" x14ac:dyDescent="0.25">
      <c r="B22" s="14">
        <v>521</v>
      </c>
      <c r="C22" s="8" t="s">
        <v>26</v>
      </c>
      <c r="D22" s="15">
        <v>18000000</v>
      </c>
      <c r="E22" s="15">
        <f>[1]NSSebelumP!E30</f>
        <v>0</v>
      </c>
      <c r="F22" s="16">
        <v>7000000</v>
      </c>
      <c r="G22" s="16"/>
      <c r="H22" s="10">
        <f t="shared" si="3"/>
        <v>25000000</v>
      </c>
      <c r="I22" s="17"/>
      <c r="J22" s="20">
        <f t="shared" si="4"/>
        <v>25000000</v>
      </c>
      <c r="K22" s="11"/>
      <c r="L22" s="12"/>
      <c r="M22" s="12"/>
    </row>
    <row r="23" spans="2:15" ht="14.1" customHeight="1" x14ac:dyDescent="0.25">
      <c r="B23" s="14">
        <v>522</v>
      </c>
      <c r="C23" s="8" t="s">
        <v>27</v>
      </c>
      <c r="D23" s="15">
        <v>22000000</v>
      </c>
      <c r="E23" s="15">
        <f>[1]NSSebelumP!E31</f>
        <v>0</v>
      </c>
      <c r="F23" s="16"/>
      <c r="G23" s="16"/>
      <c r="H23" s="10">
        <f t="shared" si="3"/>
        <v>22000000</v>
      </c>
      <c r="I23" s="17"/>
      <c r="J23" s="20">
        <f t="shared" si="4"/>
        <v>22000000</v>
      </c>
      <c r="K23" s="11"/>
      <c r="L23" s="12"/>
      <c r="M23" s="12"/>
    </row>
    <row r="24" spans="2:15" ht="14.1" customHeight="1" x14ac:dyDescent="0.25">
      <c r="B24" s="14">
        <v>523</v>
      </c>
      <c r="C24" s="8" t="s">
        <v>30</v>
      </c>
      <c r="D24" s="15">
        <f>[1]NSSebelumP!D32</f>
        <v>0</v>
      </c>
      <c r="E24" s="15">
        <f>[1]NSSebelumP!E32</f>
        <v>0</v>
      </c>
      <c r="F24" s="16">
        <v>18000000</v>
      </c>
      <c r="G24" s="16"/>
      <c r="H24" s="10">
        <f t="shared" si="3"/>
        <v>18000000</v>
      </c>
      <c r="I24" s="17"/>
      <c r="J24" s="20">
        <f t="shared" si="4"/>
        <v>18000000</v>
      </c>
      <c r="K24" s="20"/>
      <c r="L24" s="12"/>
      <c r="M24" s="12"/>
    </row>
    <row r="25" spans="2:15" ht="14.1" customHeight="1" x14ac:dyDescent="0.25">
      <c r="B25" s="14">
        <v>524</v>
      </c>
      <c r="C25" s="8" t="s">
        <v>31</v>
      </c>
      <c r="D25" s="15">
        <f>[1]NSSebelumP!D33</f>
        <v>0</v>
      </c>
      <c r="E25" s="15">
        <f>[1]NSSebelumP!E33</f>
        <v>0</v>
      </c>
      <c r="F25" s="16">
        <v>15000000</v>
      </c>
      <c r="G25" s="16"/>
      <c r="H25" s="10">
        <f t="shared" si="3"/>
        <v>15000000</v>
      </c>
      <c r="I25" s="17"/>
      <c r="J25" s="20">
        <f t="shared" si="4"/>
        <v>15000000</v>
      </c>
      <c r="K25" s="20"/>
      <c r="L25" s="12"/>
      <c r="M25" s="12"/>
    </row>
    <row r="26" spans="2:15" ht="14.1" customHeight="1" x14ac:dyDescent="0.25">
      <c r="B26" s="14">
        <v>525</v>
      </c>
      <c r="C26" s="8" t="s">
        <v>22</v>
      </c>
      <c r="D26" s="15">
        <f>[1]NSSebelumP!D34</f>
        <v>0</v>
      </c>
      <c r="E26" s="15">
        <f>[1]NSSebelumP!E34</f>
        <v>0</v>
      </c>
      <c r="F26" s="16">
        <v>48000000</v>
      </c>
      <c r="G26" s="16"/>
      <c r="H26" s="10">
        <f t="shared" si="3"/>
        <v>48000000</v>
      </c>
      <c r="I26" s="17"/>
      <c r="J26" s="20">
        <f t="shared" si="4"/>
        <v>48000000</v>
      </c>
      <c r="K26" s="20"/>
      <c r="L26" s="12"/>
      <c r="M26" s="12"/>
    </row>
    <row r="27" spans="2:15" ht="14.1" customHeight="1" x14ac:dyDescent="0.25">
      <c r="B27" s="14">
        <v>525</v>
      </c>
      <c r="C27" s="21" t="s">
        <v>33</v>
      </c>
      <c r="D27" s="15">
        <f>[1]NSSebelumP!D35</f>
        <v>0</v>
      </c>
      <c r="E27" s="15">
        <f>[1]NSSebelumP!E35</f>
        <v>0</v>
      </c>
      <c r="F27" s="16">
        <v>25000000</v>
      </c>
      <c r="G27" s="16"/>
      <c r="H27" s="10">
        <f t="shared" si="3"/>
        <v>25000000</v>
      </c>
      <c r="I27" s="17"/>
      <c r="J27" s="20">
        <f t="shared" si="4"/>
        <v>25000000</v>
      </c>
      <c r="K27" s="20"/>
      <c r="L27" s="12"/>
      <c r="M27" s="12"/>
    </row>
    <row r="28" spans="2:15" ht="14.1" customHeight="1" x14ac:dyDescent="0.25">
      <c r="B28" s="22"/>
      <c r="C28" s="22"/>
      <c r="D28" s="15"/>
      <c r="E28" s="15"/>
      <c r="F28" s="18"/>
      <c r="G28" s="18"/>
      <c r="H28" s="10"/>
      <c r="I28" s="17"/>
      <c r="J28" s="12"/>
      <c r="K28" s="12"/>
      <c r="L28" s="12"/>
      <c r="M28" s="12"/>
    </row>
    <row r="29" spans="2:15" ht="14.1" customHeight="1" x14ac:dyDescent="0.25">
      <c r="B29" s="23"/>
      <c r="C29" s="23"/>
      <c r="D29" s="24">
        <f>SUM(D7:D28)</f>
        <v>775000000</v>
      </c>
      <c r="E29" s="24">
        <f>SUM(E7:E28)</f>
        <v>775000000</v>
      </c>
      <c r="F29" s="16"/>
      <c r="G29" s="16"/>
      <c r="H29" s="11"/>
      <c r="I29" s="17"/>
      <c r="J29" s="11"/>
      <c r="K29" s="11"/>
      <c r="L29" s="11"/>
      <c r="M29" s="11"/>
      <c r="N29" s="25"/>
    </row>
    <row r="30" spans="2:15" ht="14.1" customHeight="1" x14ac:dyDescent="0.25">
      <c r="B30" s="22"/>
      <c r="C30" s="22"/>
      <c r="D30" s="12"/>
      <c r="E30" s="12"/>
      <c r="F30" s="18"/>
      <c r="G30" s="18"/>
      <c r="H30" s="11"/>
      <c r="I30" s="17">
        <f t="shared" si="1"/>
        <v>0</v>
      </c>
      <c r="J30" s="12"/>
      <c r="K30" s="12"/>
      <c r="L30" s="12"/>
      <c r="M30" s="12"/>
    </row>
    <row r="31" spans="2:15" ht="14.1" customHeight="1" x14ac:dyDescent="0.25">
      <c r="B31" s="22"/>
      <c r="C31" s="22"/>
      <c r="D31" s="12"/>
      <c r="E31" s="12"/>
      <c r="F31" s="26">
        <f t="shared" ref="F31:M31" si="5">SUM(F7:F30)</f>
        <v>151000000</v>
      </c>
      <c r="G31" s="26">
        <f t="shared" si="5"/>
        <v>151000000</v>
      </c>
      <c r="H31" s="26">
        <f t="shared" si="5"/>
        <v>875000000</v>
      </c>
      <c r="I31" s="26">
        <f t="shared" si="5"/>
        <v>875000000</v>
      </c>
      <c r="J31" s="26">
        <f t="shared" si="5"/>
        <v>333000000</v>
      </c>
      <c r="K31" s="26">
        <f t="shared" si="5"/>
        <v>330000000</v>
      </c>
      <c r="L31" s="26">
        <f t="shared" si="5"/>
        <v>542000000</v>
      </c>
      <c r="M31" s="26">
        <f t="shared" si="5"/>
        <v>545000000</v>
      </c>
      <c r="O31" s="25"/>
    </row>
    <row r="32" spans="2:15" ht="14.1" customHeight="1" x14ac:dyDescent="0.25">
      <c r="B32" s="22"/>
      <c r="C32" s="22" t="s">
        <v>23</v>
      </c>
      <c r="D32" s="22"/>
      <c r="E32" s="22"/>
      <c r="F32" s="22"/>
      <c r="G32" s="22"/>
      <c r="H32" s="22"/>
      <c r="I32" s="22"/>
      <c r="J32" s="27">
        <f>K31-J31</f>
        <v>-3000000</v>
      </c>
      <c r="K32" s="28"/>
      <c r="L32" s="28"/>
      <c r="M32" s="27">
        <f>L31-M31</f>
        <v>-3000000</v>
      </c>
      <c r="N32" s="25"/>
    </row>
    <row r="33" spans="2:13" ht="14.1" customHeight="1" x14ac:dyDescent="0.25">
      <c r="B33" s="22"/>
      <c r="C33" s="22"/>
      <c r="D33" s="22"/>
      <c r="E33" s="22"/>
      <c r="F33" s="22"/>
      <c r="G33" s="22"/>
      <c r="H33" s="22"/>
      <c r="I33" s="22"/>
      <c r="J33" s="26">
        <f>J31+J32</f>
        <v>330000000</v>
      </c>
      <c r="K33" s="26">
        <f t="shared" ref="K33:L33" si="6">K31+K32</f>
        <v>330000000</v>
      </c>
      <c r="L33" s="26">
        <f t="shared" si="6"/>
        <v>542000000</v>
      </c>
      <c r="M33" s="26">
        <f>M31+M32</f>
        <v>542000000</v>
      </c>
    </row>
    <row r="34" spans="2:13" x14ac:dyDescent="0.25">
      <c r="I34" s="25">
        <f>H31-I31</f>
        <v>0</v>
      </c>
    </row>
    <row r="36" spans="2:13" x14ac:dyDescent="0.25">
      <c r="B36" t="s">
        <v>34</v>
      </c>
      <c r="F36" s="30" t="s">
        <v>68</v>
      </c>
    </row>
    <row r="37" spans="2:13" x14ac:dyDescent="0.25">
      <c r="B37" t="s">
        <v>35</v>
      </c>
    </row>
    <row r="38" spans="2:13" x14ac:dyDescent="0.25">
      <c r="F38" t="s">
        <v>25</v>
      </c>
      <c r="I38" s="19">
        <f>K20</f>
        <v>330000000</v>
      </c>
    </row>
    <row r="39" spans="2:13" x14ac:dyDescent="0.25">
      <c r="B39" t="s">
        <v>36</v>
      </c>
    </row>
    <row r="40" spans="2:13" x14ac:dyDescent="0.25">
      <c r="B40" t="s">
        <v>37</v>
      </c>
      <c r="F40" s="31" t="s">
        <v>21</v>
      </c>
      <c r="G40" s="31"/>
      <c r="H40" s="19">
        <f>J21</f>
        <v>180000000</v>
      </c>
    </row>
    <row r="41" spans="2:13" x14ac:dyDescent="0.25">
      <c r="B41" t="s">
        <v>38</v>
      </c>
      <c r="F41" s="31" t="s">
        <v>26</v>
      </c>
      <c r="G41" s="31"/>
      <c r="H41" s="19">
        <f t="shared" ref="H41:H45" si="7">J22</f>
        <v>25000000</v>
      </c>
    </row>
    <row r="42" spans="2:13" x14ac:dyDescent="0.25">
      <c r="F42" s="31" t="s">
        <v>27</v>
      </c>
      <c r="G42" s="31"/>
      <c r="H42" s="19">
        <f t="shared" si="7"/>
        <v>22000000</v>
      </c>
    </row>
    <row r="43" spans="2:13" x14ac:dyDescent="0.25">
      <c r="B43" t="s">
        <v>39</v>
      </c>
      <c r="F43" s="31" t="s">
        <v>30</v>
      </c>
      <c r="G43" s="31"/>
      <c r="H43" s="19">
        <f t="shared" si="7"/>
        <v>18000000</v>
      </c>
    </row>
    <row r="44" spans="2:13" x14ac:dyDescent="0.25">
      <c r="B44" t="s">
        <v>40</v>
      </c>
      <c r="F44" s="31" t="s">
        <v>31</v>
      </c>
      <c r="G44" s="31"/>
      <c r="H44" s="19">
        <f t="shared" si="7"/>
        <v>15000000</v>
      </c>
    </row>
    <row r="45" spans="2:13" x14ac:dyDescent="0.25">
      <c r="F45" s="31" t="s">
        <v>69</v>
      </c>
      <c r="G45" s="31"/>
      <c r="H45" s="34">
        <f t="shared" si="7"/>
        <v>48000000</v>
      </c>
    </row>
    <row r="46" spans="2:13" x14ac:dyDescent="0.25">
      <c r="B46" t="s">
        <v>41</v>
      </c>
      <c r="F46" s="32" t="s">
        <v>70</v>
      </c>
      <c r="G46" s="31"/>
      <c r="H46" s="35"/>
      <c r="I46" s="36">
        <f>SUM(H40:H46)</f>
        <v>308000000</v>
      </c>
    </row>
    <row r="47" spans="2:13" x14ac:dyDescent="0.25">
      <c r="F47" s="32" t="s">
        <v>71</v>
      </c>
      <c r="I47" s="35">
        <f>I38-I46</f>
        <v>22000000</v>
      </c>
    </row>
    <row r="48" spans="2:13" x14ac:dyDescent="0.25">
      <c r="B48" t="s">
        <v>42</v>
      </c>
      <c r="F48" s="32" t="s">
        <v>32</v>
      </c>
      <c r="I48" s="34">
        <f>-J27</f>
        <v>-25000000</v>
      </c>
    </row>
    <row r="49" spans="2:9" x14ac:dyDescent="0.25">
      <c r="B49" t="s">
        <v>43</v>
      </c>
      <c r="F49" s="32" t="s">
        <v>72</v>
      </c>
      <c r="I49" s="19">
        <f>SUM(I47:I48)</f>
        <v>-3000000</v>
      </c>
    </row>
    <row r="51" spans="2:9" x14ac:dyDescent="0.25">
      <c r="B51" t="s">
        <v>44</v>
      </c>
    </row>
    <row r="52" spans="2:9" x14ac:dyDescent="0.25">
      <c r="B52" t="s">
        <v>45</v>
      </c>
    </row>
    <row r="54" spans="2:9" x14ac:dyDescent="0.25">
      <c r="B54" t="s">
        <v>46</v>
      </c>
      <c r="F54" s="30" t="s">
        <v>73</v>
      </c>
    </row>
    <row r="56" spans="2:9" x14ac:dyDescent="0.25">
      <c r="B56" t="s">
        <v>47</v>
      </c>
      <c r="F56" t="s">
        <v>74</v>
      </c>
      <c r="H56" s="37">
        <f>I19</f>
        <v>300000000</v>
      </c>
    </row>
    <row r="57" spans="2:9" x14ac:dyDescent="0.25">
      <c r="B57" t="s">
        <v>48</v>
      </c>
    </row>
    <row r="58" spans="2:9" x14ac:dyDescent="0.25">
      <c r="B58" t="s">
        <v>49</v>
      </c>
      <c r="F58" t="s">
        <v>75</v>
      </c>
      <c r="H58" s="19">
        <f>I49</f>
        <v>-3000000</v>
      </c>
    </row>
    <row r="60" spans="2:9" x14ac:dyDescent="0.25">
      <c r="B60" t="s">
        <v>50</v>
      </c>
      <c r="F60" t="s">
        <v>76</v>
      </c>
      <c r="H60" s="37">
        <f>SUM(H56:H58)</f>
        <v>297000000</v>
      </c>
    </row>
    <row r="61" spans="2:9" x14ac:dyDescent="0.25">
      <c r="B61" t="s">
        <v>51</v>
      </c>
    </row>
    <row r="63" spans="2:9" x14ac:dyDescent="0.25">
      <c r="B63" t="s">
        <v>52</v>
      </c>
    </row>
    <row r="64" spans="2:9" x14ac:dyDescent="0.25">
      <c r="F64" s="30" t="s">
        <v>77</v>
      </c>
    </row>
    <row r="65" spans="2:8" x14ac:dyDescent="0.25">
      <c r="B65" t="s">
        <v>53</v>
      </c>
    </row>
    <row r="66" spans="2:8" x14ac:dyDescent="0.25">
      <c r="F66" s="31" t="s">
        <v>12</v>
      </c>
      <c r="H66" s="25">
        <f>L8</f>
        <v>180000000</v>
      </c>
    </row>
    <row r="67" spans="2:8" x14ac:dyDescent="0.25">
      <c r="B67" t="s">
        <v>54</v>
      </c>
      <c r="F67" s="31" t="s">
        <v>13</v>
      </c>
      <c r="H67" s="25">
        <f t="shared" ref="H67:H70" si="8">L9</f>
        <v>95000000</v>
      </c>
    </row>
    <row r="68" spans="2:8" x14ac:dyDescent="0.25">
      <c r="B68" t="s">
        <v>55</v>
      </c>
      <c r="F68" s="31" t="s">
        <v>14</v>
      </c>
      <c r="H68" s="25">
        <f t="shared" si="8"/>
        <v>9000000</v>
      </c>
    </row>
    <row r="69" spans="2:8" x14ac:dyDescent="0.25">
      <c r="F69" s="31" t="s">
        <v>15</v>
      </c>
      <c r="H69" s="25">
        <f t="shared" si="8"/>
        <v>18000000</v>
      </c>
    </row>
    <row r="70" spans="2:8" x14ac:dyDescent="0.25">
      <c r="B70" t="s">
        <v>56</v>
      </c>
      <c r="F70" s="31" t="s">
        <v>16</v>
      </c>
      <c r="H70" s="25">
        <f t="shared" si="8"/>
        <v>240000000</v>
      </c>
    </row>
    <row r="71" spans="2:8" x14ac:dyDescent="0.25">
      <c r="F71" s="31" t="s">
        <v>17</v>
      </c>
      <c r="H71" s="25">
        <f>-M13</f>
        <v>-96000000</v>
      </c>
    </row>
    <row r="72" spans="2:8" x14ac:dyDescent="0.25">
      <c r="B72" t="s">
        <v>57</v>
      </c>
      <c r="F72" s="32" t="s">
        <v>78</v>
      </c>
      <c r="H72" s="38">
        <f>SUM(H66:H71)</f>
        <v>446000000</v>
      </c>
    </row>
    <row r="74" spans="2:8" x14ac:dyDescent="0.25">
      <c r="B74" t="s">
        <v>58</v>
      </c>
      <c r="F74" s="31" t="s">
        <v>18</v>
      </c>
      <c r="H74" s="19">
        <f>M14</f>
        <v>85000000</v>
      </c>
    </row>
    <row r="75" spans="2:8" x14ac:dyDescent="0.25">
      <c r="B75" t="s">
        <v>59</v>
      </c>
      <c r="F75" s="31" t="s">
        <v>19</v>
      </c>
      <c r="H75" s="19">
        <f t="shared" ref="H75:H78" si="9">M15</f>
        <v>20000000</v>
      </c>
    </row>
    <row r="76" spans="2:8" x14ac:dyDescent="0.25">
      <c r="F76" s="31" t="s">
        <v>28</v>
      </c>
      <c r="H76" s="19">
        <f t="shared" si="9"/>
        <v>7000000</v>
      </c>
    </row>
    <row r="77" spans="2:8" x14ac:dyDescent="0.25">
      <c r="B77" t="s">
        <v>60</v>
      </c>
      <c r="F77" s="31" t="s">
        <v>29</v>
      </c>
      <c r="H77" s="19">
        <f t="shared" si="9"/>
        <v>25000000</v>
      </c>
    </row>
    <row r="78" spans="2:8" x14ac:dyDescent="0.25">
      <c r="F78" s="31" t="s">
        <v>20</v>
      </c>
      <c r="H78" s="19">
        <f t="shared" si="9"/>
        <v>12000000</v>
      </c>
    </row>
    <row r="79" spans="2:8" x14ac:dyDescent="0.25">
      <c r="B79" t="s">
        <v>61</v>
      </c>
      <c r="F79" s="31" t="s">
        <v>24</v>
      </c>
      <c r="H79" s="19">
        <f>H60</f>
        <v>297000000</v>
      </c>
    </row>
    <row r="80" spans="2:8" x14ac:dyDescent="0.25">
      <c r="F80" s="32" t="s">
        <v>79</v>
      </c>
      <c r="H80" s="33">
        <f>SUM(H74:H79)</f>
        <v>446000000</v>
      </c>
    </row>
    <row r="81" spans="2:2" x14ac:dyDescent="0.25">
      <c r="B81" t="s">
        <v>62</v>
      </c>
    </row>
    <row r="82" spans="2:2" x14ac:dyDescent="0.25">
      <c r="B82" t="s">
        <v>63</v>
      </c>
    </row>
    <row r="84" spans="2:2" x14ac:dyDescent="0.25">
      <c r="B84" t="s">
        <v>64</v>
      </c>
    </row>
    <row r="86" spans="2:2" x14ac:dyDescent="0.25">
      <c r="B86" t="s">
        <v>65</v>
      </c>
    </row>
    <row r="88" spans="2:2" x14ac:dyDescent="0.25">
      <c r="B88" t="s">
        <v>66</v>
      </c>
    </row>
    <row r="89" spans="2:2" x14ac:dyDescent="0.25">
      <c r="B89" t="s">
        <v>67</v>
      </c>
    </row>
    <row r="93" spans="2:2" ht="23.25" x14ac:dyDescent="0.25">
      <c r="B93" s="46" t="s">
        <v>136</v>
      </c>
    </row>
    <row r="95" spans="2:2" ht="18" x14ac:dyDescent="0.25">
      <c r="B95" s="47" t="s">
        <v>126</v>
      </c>
    </row>
    <row r="96" spans="2:2" x14ac:dyDescent="0.25">
      <c r="B96" s="48" t="s">
        <v>127</v>
      </c>
    </row>
    <row r="97" spans="2:2" x14ac:dyDescent="0.25">
      <c r="B97" s="48" t="s">
        <v>128</v>
      </c>
    </row>
    <row r="98" spans="2:2" x14ac:dyDescent="0.25">
      <c r="B98" s="48" t="s">
        <v>129</v>
      </c>
    </row>
    <row r="99" spans="2:2" x14ac:dyDescent="0.25">
      <c r="B99" s="49" t="s">
        <v>137</v>
      </c>
    </row>
    <row r="101" spans="2:2" ht="18" x14ac:dyDescent="0.25">
      <c r="B101" s="47" t="s">
        <v>130</v>
      </c>
    </row>
    <row r="102" spans="2:2" x14ac:dyDescent="0.25">
      <c r="B102" t="s">
        <v>139</v>
      </c>
    </row>
    <row r="103" spans="2:2" x14ac:dyDescent="0.25">
      <c r="B103" t="s">
        <v>138</v>
      </c>
    </row>
    <row r="104" spans="2:2" x14ac:dyDescent="0.25">
      <c r="B104" s="48" t="s">
        <v>131</v>
      </c>
    </row>
    <row r="105" spans="2:2" x14ac:dyDescent="0.25">
      <c r="B105" s="48" t="s">
        <v>132</v>
      </c>
    </row>
    <row r="107" spans="2:2" ht="18" x14ac:dyDescent="0.25">
      <c r="B107" s="47" t="s">
        <v>133</v>
      </c>
    </row>
    <row r="108" spans="2:2" x14ac:dyDescent="0.25">
      <c r="B108" s="50" t="s">
        <v>140</v>
      </c>
    </row>
    <row r="109" spans="2:2" x14ac:dyDescent="0.25">
      <c r="B109" s="48" t="s">
        <v>134</v>
      </c>
    </row>
    <row r="110" spans="2:2" x14ac:dyDescent="0.25">
      <c r="B110" s="48" t="s">
        <v>135</v>
      </c>
    </row>
  </sheetData>
  <mergeCells count="10">
    <mergeCell ref="B1:M1"/>
    <mergeCell ref="B2:M2"/>
    <mergeCell ref="B3:M3"/>
    <mergeCell ref="D4:E5"/>
    <mergeCell ref="F4:G5"/>
    <mergeCell ref="H4:I5"/>
    <mergeCell ref="J4:K4"/>
    <mergeCell ref="L4:M4"/>
    <mergeCell ref="J5:K5"/>
    <mergeCell ref="L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jawaban esay</vt:lpstr>
      <vt:lpstr>Kertas Kerja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2026-01-25T11:27:42Z</cp:lastPrinted>
  <dcterms:created xsi:type="dcterms:W3CDTF">2026-01-25T10:44:14Z</dcterms:created>
  <dcterms:modified xsi:type="dcterms:W3CDTF">2026-01-25T14:16:41Z</dcterms:modified>
</cp:coreProperties>
</file>