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AT\KULIAH\26 27 1\RPL\"/>
    </mc:Choice>
  </mc:AlternateContent>
  <xr:revisionPtr revIDLastSave="0" documentId="8_{E9726E49-743A-4E15-88C4-49C05BB4FF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rhitungan PV" sheetId="1" r:id="rId1"/>
    <sheet name="Perhitungan NPV" sheetId="2" r:id="rId2"/>
    <sheet name="Teknikal FS" sheetId="4" r:id="rId3"/>
    <sheet name="Organisasi FS" sheetId="5" r:id="rId4"/>
  </sheets>
  <calcPr calcId="181029"/>
  <fileRecoveryPr repairLoad="1"/>
</workbook>
</file>

<file path=xl/calcChain.xml><?xml version="1.0" encoding="utf-8"?>
<calcChain xmlns="http://schemas.openxmlformats.org/spreadsheetml/2006/main">
  <c r="E18" i="2" l="1"/>
  <c r="D18" i="2"/>
  <c r="F18" i="2" s="1"/>
  <c r="E17" i="2"/>
  <c r="D17" i="2"/>
  <c r="F17" i="2" s="1"/>
  <c r="E16" i="2"/>
  <c r="D16" i="2"/>
  <c r="F16" i="2" s="1"/>
  <c r="E15" i="2"/>
  <c r="D15" i="2"/>
  <c r="F15" i="2" s="1"/>
  <c r="E14" i="2"/>
  <c r="D14" i="2"/>
  <c r="F14" i="2" s="1"/>
  <c r="E13" i="2"/>
  <c r="D13" i="2"/>
  <c r="F13" i="2" s="1"/>
  <c r="E12" i="2"/>
  <c r="D12" i="2"/>
  <c r="F12" i="2" s="1"/>
  <c r="E11" i="2"/>
  <c r="D11" i="2"/>
  <c r="F11" i="2" s="1"/>
  <c r="E10" i="2"/>
  <c r="D10" i="2"/>
  <c r="F10" i="2" s="1"/>
  <c r="E9" i="2"/>
  <c r="B23" i="2" s="1"/>
  <c r="C9" i="2"/>
  <c r="D9" i="2" s="1"/>
  <c r="F9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C22" i="1"/>
  <c r="D22" i="1" s="1"/>
  <c r="B22" i="1"/>
  <c r="E22" i="1" s="1"/>
  <c r="C21" i="1"/>
  <c r="D21" i="1" s="1"/>
  <c r="B21" i="1"/>
  <c r="C20" i="1"/>
  <c r="D20" i="1" s="1"/>
  <c r="B20" i="1"/>
  <c r="E20" i="1" s="1"/>
  <c r="C19" i="1"/>
  <c r="D19" i="1" s="1"/>
  <c r="B19" i="1"/>
  <c r="C18" i="1"/>
  <c r="D18" i="1" s="1"/>
  <c r="B18" i="1"/>
  <c r="E18" i="1" s="1"/>
  <c r="C17" i="1"/>
  <c r="D17" i="1" s="1"/>
  <c r="B17" i="1"/>
  <c r="C16" i="1"/>
  <c r="D16" i="1" s="1"/>
  <c r="B16" i="1"/>
  <c r="E16" i="1" s="1"/>
  <c r="C15" i="1"/>
  <c r="D15" i="1" s="1"/>
  <c r="B15" i="1"/>
  <c r="C14" i="1"/>
  <c r="D14" i="1" s="1"/>
  <c r="B14" i="1"/>
  <c r="E14" i="1" s="1"/>
  <c r="C13" i="1"/>
  <c r="D13" i="1" s="1"/>
  <c r="B13" i="1"/>
  <c r="B9" i="1"/>
  <c r="E13" i="1" l="1"/>
  <c r="E15" i="1"/>
  <c r="E17" i="1"/>
  <c r="E19" i="1"/>
  <c r="E21" i="1"/>
  <c r="B22" i="2"/>
  <c r="B24" i="2" s="1"/>
</calcChain>
</file>

<file path=xl/sharedStrings.xml><?xml version="1.0" encoding="utf-8"?>
<sst xmlns="http://schemas.openxmlformats.org/spreadsheetml/2006/main" count="175" uniqueCount="125">
  <si>
    <t>PERHITUNGAN PRESENT VALUE (PV)</t>
  </si>
  <si>
    <t>INPUT</t>
  </si>
  <si>
    <t>Future Value (FV)</t>
  </si>
  <si>
    <t>Ubah nilai pada sel B4:B6</t>
  </si>
  <si>
    <t>Tingkat Diskonto / Bunga</t>
  </si>
  <si>
    <t>Jumlah Tahun (n)</t>
  </si>
  <si>
    <t>HASIL</t>
  </si>
  <si>
    <t>Present Value (PV)</t>
  </si>
  <si>
    <t>PERHITUNGAN PER TAHUN</t>
  </si>
  <si>
    <t>Tahun</t>
  </si>
  <si>
    <t>Future Value</t>
  </si>
  <si>
    <t>Tingkat Diskonto</t>
  </si>
  <si>
    <t>Faktor Diskonto</t>
  </si>
  <si>
    <t>Present Value</t>
  </si>
  <si>
    <t>Rumus:</t>
  </si>
  <si>
    <t>PV = FV / (1 + r)^n</t>
  </si>
  <si>
    <t>Keterangan:</t>
  </si>
  <si>
    <t>FV = nilai masa depan; r = tingkat diskonto/bunga; n = jumlah tahun</t>
  </si>
  <si>
    <t>PERHITUNGAN NET PRESENT VALUE (NPV)</t>
  </si>
  <si>
    <t>Ubah tingkat diskonto dan arus kas sesuai proyek Anda.</t>
  </si>
  <si>
    <t>Investasi Awal / Biaya Tahun 0</t>
  </si>
  <si>
    <t>ARUS KAS DAN PRESENT VALUE</t>
  </si>
  <si>
    <t>Manfaat / Cash Inflow</t>
  </si>
  <si>
    <t>Biaya Operasional</t>
  </si>
  <si>
    <t>Net Cash Flow</t>
  </si>
  <si>
    <t>PV Net Cash Flow</t>
  </si>
  <si>
    <t>NPV Kumulatif</t>
  </si>
  <si>
    <t>Total PV Manfaat</t>
  </si>
  <si>
    <t>Total PV Biaya</t>
  </si>
  <si>
    <t>Net Present Value (NPV)</t>
  </si>
  <si>
    <t>Rumus NPV:</t>
  </si>
  <si>
    <t>NPV = PV Manfaat − PV Biaya</t>
  </si>
  <si>
    <t>Alternatif Excel:</t>
  </si>
  <si>
    <t>Indikator</t>
  </si>
  <si>
    <t>1 – Sangat Rendah</t>
  </si>
  <si>
    <t>2 – Rendah</t>
  </si>
  <si>
    <t>3 – Sedang</t>
  </si>
  <si>
    <t>4 – Tinggi</t>
  </si>
  <si>
    <t>5 – Sangat Tinggi</t>
  </si>
  <si>
    <t>Familiarity with Application</t>
  </si>
  <si>
    <t>Pengembang dan pengguna hampir tidak memahami aplikasi</t>
  </si>
  <si>
    <t>Pemahaman masih sangat terbatas dan membutuhkan banyak pelatihan</t>
  </si>
  <si>
    <t>Memiliki pemahaman dasar terhadap aplikasi</t>
  </si>
  <si>
    <t>Sebagian besar sudah memahami aplikasi dengan baik</t>
  </si>
  <si>
    <t>Pengembang dan pengguna sangat familiar dan mampu menggunakan aplikasi secara mandiri</t>
  </si>
  <si>
    <t>Familiarity with Technology</t>
  </si>
  <si>
    <t>Tidak memahami teknologi yang digunakan</t>
  </si>
  <si>
    <t>Pemahaman teknologi sangat terbatas</t>
  </si>
  <si>
    <t>Memahami teknologi pada tingkat dasar</t>
  </si>
  <si>
    <t>Memiliki pemahaman teknologi yang baik</t>
  </si>
  <si>
    <t>Sangat menguasai teknologi dan mampu mengatasi permasalahan teknis</t>
  </si>
  <si>
    <t>Project Size</t>
  </si>
  <si>
    <t>Proyek sangat besar, membutuhkan banyak SDM dan waktu</t>
  </si>
  <si>
    <t>Proyek relatif besar dan membutuhkan sumber daya cukup banyak</t>
  </si>
  <si>
    <t>Ukuran proyek sedang dan membutuhkan sumber daya yang wajar</t>
  </si>
  <si>
    <t>Proyek relatif kecil dan dapat diselesaikan dengan sumber daya yang tersedia</t>
  </si>
  <si>
    <t>Proyek sangat mudah dikelola dengan SDM dan waktu yang tersedia</t>
  </si>
  <si>
    <t>Compatibility</t>
  </si>
  <si>
    <t>Tidak kompatibel dengan sistem organisasi</t>
  </si>
  <si>
    <t>Membutuhkan banyak perubahan pada sistem yang ada</t>
  </si>
  <si>
    <t>Dapat diintegrasikan dengan beberapa penyesuaian</t>
  </si>
  <si>
    <t>Sangat kompatibel dengan sistem yang ada</t>
  </si>
  <si>
    <t>Sepenuhnya kompatibel dan dapat langsung digunakan tanpa perubahan berarti</t>
  </si>
  <si>
    <t>Technical Feasibility (Kelayakan Teknis)</t>
  </si>
  <si>
    <t>No</t>
  </si>
  <si>
    <t>Nama Proyek</t>
  </si>
  <si>
    <t>Developer</t>
  </si>
  <si>
    <t>Nama Perusahaan</t>
  </si>
  <si>
    <t>:</t>
  </si>
  <si>
    <t>Range Nilai</t>
  </si>
  <si>
    <t>Interpretasi Technical Feasibility</t>
  </si>
  <si>
    <t>1,00 – 1,80</t>
  </si>
  <si>
    <t>Sangat Tidak Layak</t>
  </si>
  <si>
    <t>1,81 – 2,60</t>
  </si>
  <si>
    <t>Tidak Layak</t>
  </si>
  <si>
    <t>2,61 – 3,40</t>
  </si>
  <si>
    <t>Cukup Layak</t>
  </si>
  <si>
    <t>3,41 – 4,20</t>
  </si>
  <si>
    <t>Layak</t>
  </si>
  <si>
    <t>4,21 – 5,00</t>
  </si>
  <si>
    <t>Sangat Layak</t>
  </si>
  <si>
    <t>Rumus Nilai</t>
  </si>
  <si>
    <t>= FA</t>
  </si>
  <si>
    <t>= PS</t>
  </si>
  <si>
    <t>= C</t>
  </si>
  <si>
    <t>= FT</t>
  </si>
  <si>
    <t>Nilai Rata-rata</t>
  </si>
  <si>
    <t>Kategori</t>
  </si>
  <si>
    <t>(BRD Kelompk …...)</t>
  </si>
  <si>
    <t>Anggota Tim</t>
  </si>
  <si>
    <t>Tidak memiliki anggota tim yang mampu mendukung penggunaan/penerapan software</t>
  </si>
  <si>
    <t>Hanya sedikit anggota tim yang memiliki kemampuan dan dukungan</t>
  </si>
  <si>
    <t>Sebagian anggota tim mampu mendukung penerapan software</t>
  </si>
  <si>
    <t>Sebagian besar anggota tim mampu dan mendukung penerapan</t>
  </si>
  <si>
    <t>Seluruh anggota tim memiliki kemampuan, dukungan, dan kesiapan yang sangat baik</t>
  </si>
  <si>
    <t>Keselarasan dengan Visi dan Misi Organisasi</t>
  </si>
  <si>
    <t>Tidak selaras dengan visi dan misi organisasi</t>
  </si>
  <si>
    <t>Kurang selaras dan hanya memberikan sedikit dukungan terhadap visi dan misi</t>
  </si>
  <si>
    <t>Cukup selaras dengan beberapa tujuan organisasi</t>
  </si>
  <si>
    <t>Selaras dan mendukung sebagian besar visi dan misi organisasi</t>
  </si>
  <si>
    <t>Sangat selaras dan secara langsung mendukung visi dan misi organisasi</t>
  </si>
  <si>
    <t>Kesesuaian dengan Tugas dan Fungsi Unit Kerja</t>
  </si>
  <si>
    <t>Tidak berkaitan dengan tugas dan fungsi unit kerja</t>
  </si>
  <si>
    <t>Keterkaitan sangat rendah dan manfaatnya terbatas</t>
  </si>
  <si>
    <t>Cukup sesuai dengan beberapa tugas dan fungsi</t>
  </si>
  <si>
    <t>Sesuai dan mendukung sebagian besar tugas dan fungsi</t>
  </si>
  <si>
    <t>Sangat sesuai dan secara langsung mendukung tugas dan fungsi unit kerja</t>
  </si>
  <si>
    <t>Organizational Feasibility (Kelayakan Organisasi)</t>
  </si>
  <si>
    <t>Rumus Organizational Feasibility</t>
  </si>
  <si>
    <r>
      <t xml:space="preserve">Anggota Tim = </t>
    </r>
    <r>
      <rPr>
        <b/>
        <sz val="11"/>
        <color theme="1"/>
        <rFont val="Calibri"/>
        <family val="2"/>
        <scheme val="minor"/>
      </rPr>
      <t>AT</t>
    </r>
  </si>
  <si>
    <r>
      <t xml:space="preserve">Visi &amp; Misi = </t>
    </r>
    <r>
      <rPr>
        <b/>
        <sz val="11"/>
        <color theme="1"/>
        <rFont val="Calibri"/>
        <family val="2"/>
        <scheme val="minor"/>
      </rPr>
      <t>VM</t>
    </r>
  </si>
  <si>
    <r>
      <t xml:space="preserve">Tugas &amp; Fungsi Unit Kerja = </t>
    </r>
    <r>
      <rPr>
        <b/>
        <sz val="11"/>
        <color theme="1"/>
        <rFont val="Calibri"/>
        <family val="2"/>
        <scheme val="minor"/>
      </rPr>
      <t>TF</t>
    </r>
  </si>
  <si>
    <t>= AT</t>
  </si>
  <si>
    <t>= VM</t>
  </si>
  <si>
    <t>= TF</t>
  </si>
  <si>
    <t>Nilai</t>
  </si>
  <si>
    <t>Keselarasan Visi dan Misi</t>
  </si>
  <si>
    <t>Kesesuaian Tugas dan Fungsi</t>
  </si>
  <si>
    <t>Total</t>
  </si>
  <si>
    <t>Rata-rata</t>
  </si>
  <si>
    <t>&lt; 3,00 = Tidak Layak</t>
  </si>
  <si>
    <t>≥ 3,00 = Layak</t>
  </si>
  <si>
    <t>KETERANGAN:</t>
  </si>
  <si>
    <t>Nilai &lt; 3,00 = Tidak Layak</t>
  </si>
  <si>
    <t>Nilai ≥ 3,00 = Layak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</si>
</sst>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p\ #,##0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name val="Calibri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40"/>
      </patternFill>
    </fill>
    <fill>
      <patternFill patternType="solid">
        <fgColor rgb="FFDC3939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164" fontId="0" fillId="0" borderId="0" xfId="0" applyNumberFormat="1"/>
    <xf numFmtId="0" fontId="4" fillId="0" borderId="0" xfId="0" applyFont="1"/>
    <xf numFmtId="10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/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/>
    <xf numFmtId="0" fontId="5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7" fillId="8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19</xdr:row>
      <xdr:rowOff>133350</xdr:rowOff>
    </xdr:from>
    <xdr:to>
      <xdr:col>4</xdr:col>
      <xdr:colOff>971131</xdr:colOff>
      <xdr:row>22</xdr:row>
      <xdr:rowOff>85660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663346-F235-A30D-974A-5EE35AB8A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7115175"/>
          <a:ext cx="3352381" cy="52381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17</xdr:row>
      <xdr:rowOff>76200</xdr:rowOff>
    </xdr:from>
    <xdr:to>
      <xdr:col>4</xdr:col>
      <xdr:colOff>1294971</xdr:colOff>
      <xdr:row>19</xdr:row>
      <xdr:rowOff>199962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31577-CB34-D722-F08D-95CDF5F9D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5" y="5667375"/>
          <a:ext cx="3428571" cy="50476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pane ySplit="12" topLeftCell="A13" activePane="bottomLeft" state="frozen"/>
      <selection pane="bottomLeft" activeCell="D11" sqref="D11"/>
    </sheetView>
  </sheetViews>
  <sheetFormatPr defaultRowHeight="15" x14ac:dyDescent="0.25"/>
  <cols>
    <col min="1" max="1" width="28" customWidth="1"/>
    <col min="2" max="2" width="20" customWidth="1"/>
    <col min="3" max="3" width="22" customWidth="1"/>
    <col min="4" max="4" width="20" customWidth="1"/>
    <col min="5" max="5" width="22" customWidth="1"/>
  </cols>
  <sheetData>
    <row r="1" spans="1:5" ht="21" x14ac:dyDescent="0.35">
      <c r="A1" s="37" t="s">
        <v>0</v>
      </c>
      <c r="B1" s="38"/>
      <c r="C1" s="38"/>
      <c r="D1" s="38"/>
      <c r="E1" s="38"/>
    </row>
    <row r="3" spans="1:5" x14ac:dyDescent="0.25">
      <c r="A3" s="1" t="s">
        <v>1</v>
      </c>
    </row>
    <row r="4" spans="1:5" x14ac:dyDescent="0.25">
      <c r="A4" s="1" t="s">
        <v>2</v>
      </c>
      <c r="B4" s="2">
        <v>10000000</v>
      </c>
      <c r="D4" s="3" t="s">
        <v>3</v>
      </c>
    </row>
    <row r="5" spans="1:5" x14ac:dyDescent="0.25">
      <c r="A5" s="1" t="s">
        <v>4</v>
      </c>
      <c r="B5" s="4">
        <v>0.1</v>
      </c>
    </row>
    <row r="6" spans="1:5" x14ac:dyDescent="0.25">
      <c r="A6" s="1" t="s">
        <v>5</v>
      </c>
      <c r="B6">
        <v>3</v>
      </c>
    </row>
    <row r="7" spans="1:5" x14ac:dyDescent="0.25">
      <c r="A7" s="1"/>
    </row>
    <row r="8" spans="1:5" x14ac:dyDescent="0.25">
      <c r="A8" s="1" t="s">
        <v>6</v>
      </c>
    </row>
    <row r="9" spans="1:5" x14ac:dyDescent="0.25">
      <c r="A9" s="1" t="s">
        <v>7</v>
      </c>
      <c r="B9" s="2">
        <f>B4/(1+B5)^B6</f>
        <v>7513148.0090157753</v>
      </c>
    </row>
    <row r="11" spans="1:5" x14ac:dyDescent="0.25">
      <c r="A11" s="1" t="s">
        <v>8</v>
      </c>
    </row>
    <row r="12" spans="1:5" x14ac:dyDescent="0.25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</row>
    <row r="13" spans="1:5" x14ac:dyDescent="0.25">
      <c r="A13" s="6">
        <v>1</v>
      </c>
      <c r="B13" s="7">
        <f t="shared" ref="B13:B22" si="0">$B$4</f>
        <v>10000000</v>
      </c>
      <c r="C13" s="8">
        <f t="shared" ref="C13:C22" si="1">$B$5</f>
        <v>0.1</v>
      </c>
      <c r="D13" s="9">
        <f t="shared" ref="D13:D22" si="2">1/(1+C13)^A13</f>
        <v>0.90909090909090906</v>
      </c>
      <c r="E13" s="7">
        <f t="shared" ref="E13:E22" si="3">B13*D13</f>
        <v>9090909.0909090899</v>
      </c>
    </row>
    <row r="14" spans="1:5" x14ac:dyDescent="0.25">
      <c r="A14" s="6">
        <v>2</v>
      </c>
      <c r="B14" s="7">
        <f t="shared" si="0"/>
        <v>10000000</v>
      </c>
      <c r="C14" s="8">
        <f t="shared" si="1"/>
        <v>0.1</v>
      </c>
      <c r="D14" s="9">
        <f t="shared" si="2"/>
        <v>0.82644628099173545</v>
      </c>
      <c r="E14" s="7">
        <f t="shared" si="3"/>
        <v>8264462.809917355</v>
      </c>
    </row>
    <row r="15" spans="1:5" x14ac:dyDescent="0.25">
      <c r="A15" s="6">
        <v>3</v>
      </c>
      <c r="B15" s="7">
        <f t="shared" si="0"/>
        <v>10000000</v>
      </c>
      <c r="C15" s="8">
        <f t="shared" si="1"/>
        <v>0.1</v>
      </c>
      <c r="D15" s="9">
        <f t="shared" si="2"/>
        <v>0.75131480090157754</v>
      </c>
      <c r="E15" s="7">
        <f t="shared" si="3"/>
        <v>7513148.0090157753</v>
      </c>
    </row>
    <row r="16" spans="1:5" x14ac:dyDescent="0.25">
      <c r="A16" s="6">
        <v>4</v>
      </c>
      <c r="B16" s="7">
        <f t="shared" si="0"/>
        <v>10000000</v>
      </c>
      <c r="C16" s="8">
        <f t="shared" si="1"/>
        <v>0.1</v>
      </c>
      <c r="D16" s="9">
        <f t="shared" si="2"/>
        <v>0.68301345536507052</v>
      </c>
      <c r="E16" s="7">
        <f t="shared" si="3"/>
        <v>6830134.5536507051</v>
      </c>
    </row>
    <row r="17" spans="1:5" x14ac:dyDescent="0.25">
      <c r="A17" s="6">
        <v>5</v>
      </c>
      <c r="B17" s="7">
        <f t="shared" si="0"/>
        <v>10000000</v>
      </c>
      <c r="C17" s="8">
        <f t="shared" si="1"/>
        <v>0.1</v>
      </c>
      <c r="D17" s="9">
        <f t="shared" si="2"/>
        <v>0.62092132305915493</v>
      </c>
      <c r="E17" s="7">
        <f t="shared" si="3"/>
        <v>6209213.2305915495</v>
      </c>
    </row>
    <row r="18" spans="1:5" x14ac:dyDescent="0.25">
      <c r="A18" s="6">
        <v>6</v>
      </c>
      <c r="B18" s="7">
        <f t="shared" si="0"/>
        <v>10000000</v>
      </c>
      <c r="C18" s="8">
        <f t="shared" si="1"/>
        <v>0.1</v>
      </c>
      <c r="D18" s="9">
        <f t="shared" si="2"/>
        <v>0.56447393005377722</v>
      </c>
      <c r="E18" s="7">
        <f t="shared" si="3"/>
        <v>5644739.3005377725</v>
      </c>
    </row>
    <row r="19" spans="1:5" x14ac:dyDescent="0.25">
      <c r="A19" s="6">
        <v>7</v>
      </c>
      <c r="B19" s="7">
        <f t="shared" si="0"/>
        <v>10000000</v>
      </c>
      <c r="C19" s="8">
        <f t="shared" si="1"/>
        <v>0.1</v>
      </c>
      <c r="D19" s="9">
        <f t="shared" si="2"/>
        <v>0.51315811823070645</v>
      </c>
      <c r="E19" s="7">
        <f t="shared" si="3"/>
        <v>5131581.1823070645</v>
      </c>
    </row>
    <row r="20" spans="1:5" x14ac:dyDescent="0.25">
      <c r="A20" s="6">
        <v>8</v>
      </c>
      <c r="B20" s="7">
        <f t="shared" si="0"/>
        <v>10000000</v>
      </c>
      <c r="C20" s="8">
        <f t="shared" si="1"/>
        <v>0.1</v>
      </c>
      <c r="D20" s="9">
        <f t="shared" si="2"/>
        <v>0.46650738020973315</v>
      </c>
      <c r="E20" s="7">
        <f t="shared" si="3"/>
        <v>4665073.8020973317</v>
      </c>
    </row>
    <row r="21" spans="1:5" x14ac:dyDescent="0.25">
      <c r="A21" s="6">
        <v>9</v>
      </c>
      <c r="B21" s="7">
        <f t="shared" si="0"/>
        <v>10000000</v>
      </c>
      <c r="C21" s="8">
        <f t="shared" si="1"/>
        <v>0.1</v>
      </c>
      <c r="D21" s="9">
        <f t="shared" si="2"/>
        <v>0.42409761837248466</v>
      </c>
      <c r="E21" s="7">
        <f t="shared" si="3"/>
        <v>4240976.1837248467</v>
      </c>
    </row>
    <row r="22" spans="1:5" x14ac:dyDescent="0.25">
      <c r="A22" s="6">
        <v>10</v>
      </c>
      <c r="B22" s="7">
        <f t="shared" si="0"/>
        <v>10000000</v>
      </c>
      <c r="C22" s="8">
        <f t="shared" si="1"/>
        <v>0.1</v>
      </c>
      <c r="D22" s="9">
        <f t="shared" si="2"/>
        <v>0.38554328942953148</v>
      </c>
      <c r="E22" s="7">
        <f t="shared" si="3"/>
        <v>3855432.8942953148</v>
      </c>
    </row>
    <row r="24" spans="1:5" x14ac:dyDescent="0.25">
      <c r="A24" t="s">
        <v>14</v>
      </c>
      <c r="B24" t="s">
        <v>15</v>
      </c>
    </row>
    <row r="25" spans="1:5" x14ac:dyDescent="0.25">
      <c r="A25" t="s">
        <v>16</v>
      </c>
      <c r="B25" t="s">
        <v>17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pane ySplit="8" topLeftCell="A9" activePane="bottomLeft" state="frozen"/>
      <selection pane="bottomLeft" sqref="A1:G1"/>
    </sheetView>
  </sheetViews>
  <sheetFormatPr defaultRowHeight="15" x14ac:dyDescent="0.25"/>
  <cols>
    <col min="1" max="1" width="12" customWidth="1"/>
    <col min="2" max="3" width="23" customWidth="1"/>
    <col min="4" max="5" width="20" customWidth="1"/>
    <col min="6" max="7" width="22" customWidth="1"/>
  </cols>
  <sheetData>
    <row r="1" spans="1:7" ht="21" x14ac:dyDescent="0.35">
      <c r="A1" s="37" t="s">
        <v>18</v>
      </c>
      <c r="B1" s="38"/>
      <c r="C1" s="38"/>
      <c r="D1" s="38"/>
      <c r="E1" s="38"/>
      <c r="F1" s="38"/>
      <c r="G1" s="38"/>
    </row>
    <row r="3" spans="1:7" x14ac:dyDescent="0.25">
      <c r="A3" s="1" t="s">
        <v>1</v>
      </c>
    </row>
    <row r="4" spans="1:7" x14ac:dyDescent="0.25">
      <c r="A4" t="s">
        <v>4</v>
      </c>
      <c r="B4" s="4">
        <v>0.1</v>
      </c>
      <c r="D4" s="3" t="s">
        <v>19</v>
      </c>
    </row>
    <row r="5" spans="1:7" x14ac:dyDescent="0.25">
      <c r="A5" t="s">
        <v>20</v>
      </c>
      <c r="B5" s="2">
        <v>10000000</v>
      </c>
    </row>
    <row r="7" spans="1:7" x14ac:dyDescent="0.25">
      <c r="A7" s="1" t="s">
        <v>21</v>
      </c>
    </row>
    <row r="8" spans="1:7" x14ac:dyDescent="0.25">
      <c r="A8" s="10" t="s">
        <v>9</v>
      </c>
      <c r="B8" s="10" t="s">
        <v>22</v>
      </c>
      <c r="C8" s="10" t="s">
        <v>23</v>
      </c>
      <c r="D8" s="10" t="s">
        <v>24</v>
      </c>
      <c r="E8" s="10" t="s">
        <v>12</v>
      </c>
      <c r="F8" s="10" t="s">
        <v>25</v>
      </c>
      <c r="G8" s="10" t="s">
        <v>26</v>
      </c>
    </row>
    <row r="9" spans="1:7" x14ac:dyDescent="0.25">
      <c r="A9" s="6">
        <v>0</v>
      </c>
      <c r="B9" s="7">
        <v>0</v>
      </c>
      <c r="C9" s="7">
        <f>$B$5</f>
        <v>10000000</v>
      </c>
      <c r="D9" s="7">
        <f t="shared" ref="D9:D18" si="0">B9-C9</f>
        <v>-10000000</v>
      </c>
      <c r="E9" s="9">
        <f t="shared" ref="E9:E18" si="1">1/(1+$B$4)^A9</f>
        <v>1</v>
      </c>
      <c r="F9" s="7">
        <f t="shared" ref="F9:F18" si="2">D9*E9</f>
        <v>-10000000</v>
      </c>
      <c r="G9" s="7">
        <f>F9</f>
        <v>-10000000</v>
      </c>
    </row>
    <row r="10" spans="1:7" x14ac:dyDescent="0.25">
      <c r="A10" s="6">
        <v>1</v>
      </c>
      <c r="B10" s="7">
        <v>20000000</v>
      </c>
      <c r="C10" s="7">
        <v>0</v>
      </c>
      <c r="D10" s="7">
        <f t="shared" si="0"/>
        <v>20000000</v>
      </c>
      <c r="E10" s="9">
        <f t="shared" si="1"/>
        <v>0.90909090909090906</v>
      </c>
      <c r="F10" s="7">
        <f t="shared" si="2"/>
        <v>18181818.18181818</v>
      </c>
      <c r="G10" s="7">
        <f t="shared" ref="G10:G18" si="3">G9+F10</f>
        <v>8181818.1818181798</v>
      </c>
    </row>
    <row r="11" spans="1:7" x14ac:dyDescent="0.25">
      <c r="A11" s="6">
        <v>2</v>
      </c>
      <c r="B11" s="7">
        <v>20000000</v>
      </c>
      <c r="C11" s="7">
        <v>0</v>
      </c>
      <c r="D11" s="7">
        <f t="shared" si="0"/>
        <v>20000000</v>
      </c>
      <c r="E11" s="9">
        <f t="shared" si="1"/>
        <v>0.82644628099173545</v>
      </c>
      <c r="F11" s="7">
        <f t="shared" si="2"/>
        <v>16528925.61983471</v>
      </c>
      <c r="G11" s="7">
        <f t="shared" si="3"/>
        <v>24710743.80165289</v>
      </c>
    </row>
    <row r="12" spans="1:7" x14ac:dyDescent="0.25">
      <c r="A12" s="6">
        <v>3</v>
      </c>
      <c r="B12" s="7">
        <v>20000000</v>
      </c>
      <c r="C12" s="7">
        <v>0</v>
      </c>
      <c r="D12" s="7">
        <f t="shared" si="0"/>
        <v>20000000</v>
      </c>
      <c r="E12" s="9">
        <f t="shared" si="1"/>
        <v>0.75131480090157754</v>
      </c>
      <c r="F12" s="7">
        <f t="shared" si="2"/>
        <v>15026296.018031551</v>
      </c>
      <c r="G12" s="7">
        <f t="shared" si="3"/>
        <v>39737039.819684438</v>
      </c>
    </row>
    <row r="13" spans="1:7" x14ac:dyDescent="0.25">
      <c r="A13" s="6">
        <v>4</v>
      </c>
      <c r="B13" s="7">
        <v>0</v>
      </c>
      <c r="C13" s="7">
        <v>0</v>
      </c>
      <c r="D13" s="7">
        <f t="shared" si="0"/>
        <v>0</v>
      </c>
      <c r="E13" s="9">
        <f t="shared" si="1"/>
        <v>0.68301345536507052</v>
      </c>
      <c r="F13" s="7">
        <f t="shared" si="2"/>
        <v>0</v>
      </c>
      <c r="G13" s="7">
        <f t="shared" si="3"/>
        <v>39737039.819684438</v>
      </c>
    </row>
    <row r="14" spans="1:7" x14ac:dyDescent="0.25">
      <c r="A14" s="6">
        <v>5</v>
      </c>
      <c r="B14" s="7">
        <v>0</v>
      </c>
      <c r="C14" s="7">
        <v>0</v>
      </c>
      <c r="D14" s="7">
        <f t="shared" si="0"/>
        <v>0</v>
      </c>
      <c r="E14" s="9">
        <f t="shared" si="1"/>
        <v>0.62092132305915493</v>
      </c>
      <c r="F14" s="7">
        <f t="shared" si="2"/>
        <v>0</v>
      </c>
      <c r="G14" s="7">
        <f t="shared" si="3"/>
        <v>39737039.819684438</v>
      </c>
    </row>
    <row r="15" spans="1:7" x14ac:dyDescent="0.25">
      <c r="A15" s="6">
        <v>6</v>
      </c>
      <c r="B15" s="7">
        <v>0</v>
      </c>
      <c r="C15" s="7">
        <v>0</v>
      </c>
      <c r="D15" s="7">
        <f t="shared" si="0"/>
        <v>0</v>
      </c>
      <c r="E15" s="9">
        <f t="shared" si="1"/>
        <v>0.56447393005377722</v>
      </c>
      <c r="F15" s="7">
        <f t="shared" si="2"/>
        <v>0</v>
      </c>
      <c r="G15" s="7">
        <f t="shared" si="3"/>
        <v>39737039.819684438</v>
      </c>
    </row>
    <row r="16" spans="1:7" x14ac:dyDescent="0.25">
      <c r="A16" s="6">
        <v>7</v>
      </c>
      <c r="B16" s="7">
        <v>0</v>
      </c>
      <c r="C16" s="7">
        <v>0</v>
      </c>
      <c r="D16" s="7">
        <f t="shared" si="0"/>
        <v>0</v>
      </c>
      <c r="E16" s="9">
        <f t="shared" si="1"/>
        <v>0.51315811823070645</v>
      </c>
      <c r="F16" s="7">
        <f t="shared" si="2"/>
        <v>0</v>
      </c>
      <c r="G16" s="7">
        <f t="shared" si="3"/>
        <v>39737039.819684438</v>
      </c>
    </row>
    <row r="17" spans="1:7" x14ac:dyDescent="0.25">
      <c r="A17" s="6">
        <v>8</v>
      </c>
      <c r="B17" s="7">
        <v>0</v>
      </c>
      <c r="C17" s="7">
        <v>0</v>
      </c>
      <c r="D17" s="7">
        <f t="shared" si="0"/>
        <v>0</v>
      </c>
      <c r="E17" s="9">
        <f t="shared" si="1"/>
        <v>0.46650738020973315</v>
      </c>
      <c r="F17" s="7">
        <f t="shared" si="2"/>
        <v>0</v>
      </c>
      <c r="G17" s="7">
        <f t="shared" si="3"/>
        <v>39737039.819684438</v>
      </c>
    </row>
    <row r="18" spans="1:7" x14ac:dyDescent="0.25">
      <c r="A18" s="6">
        <v>9</v>
      </c>
      <c r="B18" s="7">
        <v>0</v>
      </c>
      <c r="C18" s="7">
        <v>0</v>
      </c>
      <c r="D18" s="7">
        <f t="shared" si="0"/>
        <v>0</v>
      </c>
      <c r="E18" s="9">
        <f t="shared" si="1"/>
        <v>0.42409761837248466</v>
      </c>
      <c r="F18" s="7">
        <f t="shared" si="2"/>
        <v>0</v>
      </c>
      <c r="G18" s="7">
        <f t="shared" si="3"/>
        <v>39737039.819684438</v>
      </c>
    </row>
    <row r="21" spans="1:7" x14ac:dyDescent="0.25">
      <c r="A21" s="1" t="s">
        <v>6</v>
      </c>
    </row>
    <row r="22" spans="1:7" x14ac:dyDescent="0.25">
      <c r="A22" t="s">
        <v>27</v>
      </c>
      <c r="B22" s="2">
        <f>SUMPRODUCT(B9:B18,E9:E18)</f>
        <v>49737039.819684446</v>
      </c>
    </row>
    <row r="23" spans="1:7" x14ac:dyDescent="0.25">
      <c r="A23" t="s">
        <v>28</v>
      </c>
      <c r="B23" s="2">
        <f>SUMPRODUCT(C9:C18,E9:E18)</f>
        <v>10000000</v>
      </c>
    </row>
    <row r="24" spans="1:7" x14ac:dyDescent="0.25">
      <c r="A24" s="1" t="s">
        <v>29</v>
      </c>
      <c r="B24" s="11">
        <f>B22-B23</f>
        <v>39737039.819684446</v>
      </c>
    </row>
    <row r="26" spans="1:7" x14ac:dyDescent="0.25">
      <c r="A26" t="s">
        <v>30</v>
      </c>
      <c r="B26" t="s">
        <v>31</v>
      </c>
    </row>
    <row r="27" spans="1:7" x14ac:dyDescent="0.25">
      <c r="A27" t="s">
        <v>32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B595-9671-4024-9C50-7993F61E855F}">
  <dimension ref="A1:H34"/>
  <sheetViews>
    <sheetView workbookViewId="0">
      <selection activeCell="B2" sqref="B2"/>
    </sheetView>
  </sheetViews>
  <sheetFormatPr defaultRowHeight="15" x14ac:dyDescent="0.25"/>
  <cols>
    <col min="1" max="1" width="4.140625" bestFit="1" customWidth="1"/>
    <col min="2" max="2" width="26" bestFit="1" customWidth="1"/>
    <col min="3" max="7" width="20.7109375" customWidth="1"/>
  </cols>
  <sheetData>
    <row r="1" spans="1:8" ht="18.75" x14ac:dyDescent="0.3">
      <c r="A1" s="31" t="s">
        <v>63</v>
      </c>
      <c r="B1" s="31"/>
      <c r="C1" s="31"/>
      <c r="D1" s="31"/>
      <c r="E1" s="31"/>
      <c r="F1" s="31"/>
      <c r="G1" s="31"/>
    </row>
    <row r="3" spans="1:8" x14ac:dyDescent="0.25">
      <c r="B3" t="s">
        <v>65</v>
      </c>
      <c r="C3" t="s">
        <v>68</v>
      </c>
    </row>
    <row r="4" spans="1:8" x14ac:dyDescent="0.25">
      <c r="B4" t="s">
        <v>67</v>
      </c>
      <c r="C4" t="s">
        <v>68</v>
      </c>
      <c r="D4" t="s">
        <v>88</v>
      </c>
    </row>
    <row r="5" spans="1:8" x14ac:dyDescent="0.25">
      <c r="B5" t="s">
        <v>66</v>
      </c>
      <c r="C5" t="s">
        <v>68</v>
      </c>
    </row>
    <row r="6" spans="1:8" ht="21.75" customHeight="1" x14ac:dyDescent="0.25">
      <c r="A6" s="14" t="s">
        <v>64</v>
      </c>
      <c r="B6" s="14" t="s">
        <v>33</v>
      </c>
      <c r="C6" s="15" t="s">
        <v>34</v>
      </c>
      <c r="D6" s="16" t="s">
        <v>35</v>
      </c>
      <c r="E6" s="17" t="s">
        <v>36</v>
      </c>
      <c r="F6" s="18" t="s">
        <v>37</v>
      </c>
      <c r="G6" s="19" t="s">
        <v>38</v>
      </c>
    </row>
    <row r="7" spans="1:8" ht="90" x14ac:dyDescent="0.25">
      <c r="A7" s="20">
        <v>1</v>
      </c>
      <c r="B7" s="21" t="s">
        <v>39</v>
      </c>
      <c r="C7" s="23" t="s">
        <v>40</v>
      </c>
      <c r="D7" s="23" t="s">
        <v>41</v>
      </c>
      <c r="E7" s="23" t="s">
        <v>42</v>
      </c>
      <c r="F7" s="23" t="s">
        <v>43</v>
      </c>
      <c r="G7" s="23" t="s">
        <v>44</v>
      </c>
      <c r="H7" s="13"/>
    </row>
    <row r="8" spans="1:8" ht="60" x14ac:dyDescent="0.25">
      <c r="A8" s="20">
        <v>2</v>
      </c>
      <c r="B8" s="21" t="s">
        <v>45</v>
      </c>
      <c r="C8" s="23" t="s">
        <v>46</v>
      </c>
      <c r="D8" s="23" t="s">
        <v>47</v>
      </c>
      <c r="E8" s="23" t="s">
        <v>48</v>
      </c>
      <c r="F8" s="23" t="s">
        <v>49</v>
      </c>
      <c r="G8" s="23" t="s">
        <v>50</v>
      </c>
      <c r="H8" s="13"/>
    </row>
    <row r="9" spans="1:8" ht="75" x14ac:dyDescent="0.25">
      <c r="A9" s="20">
        <v>3</v>
      </c>
      <c r="B9" s="21" t="s">
        <v>51</v>
      </c>
      <c r="C9" s="23" t="s">
        <v>52</v>
      </c>
      <c r="D9" s="23" t="s">
        <v>53</v>
      </c>
      <c r="E9" s="23" t="s">
        <v>54</v>
      </c>
      <c r="F9" s="23" t="s">
        <v>55</v>
      </c>
      <c r="G9" s="23" t="s">
        <v>56</v>
      </c>
      <c r="H9" s="13"/>
    </row>
    <row r="10" spans="1:8" ht="75" x14ac:dyDescent="0.25">
      <c r="A10" s="20">
        <v>4</v>
      </c>
      <c r="B10" s="21" t="s">
        <v>57</v>
      </c>
      <c r="C10" s="23" t="s">
        <v>58</v>
      </c>
      <c r="D10" s="23" t="s">
        <v>59</v>
      </c>
      <c r="E10" s="23" t="s">
        <v>60</v>
      </c>
      <c r="F10" s="23" t="s">
        <v>61</v>
      </c>
      <c r="G10" s="23" t="s">
        <v>62</v>
      </c>
      <c r="H10" s="13"/>
    </row>
    <row r="12" spans="1:8" ht="30" x14ac:dyDescent="0.25">
      <c r="B12" s="24" t="s">
        <v>69</v>
      </c>
      <c r="C12" s="24" t="s">
        <v>70</v>
      </c>
    </row>
    <row r="13" spans="1:8" x14ac:dyDescent="0.25">
      <c r="B13" s="29" t="s">
        <v>71</v>
      </c>
      <c r="C13" s="30" t="s">
        <v>72</v>
      </c>
    </row>
    <row r="14" spans="1:8" x14ac:dyDescent="0.25">
      <c r="B14" s="29" t="s">
        <v>73</v>
      </c>
      <c r="C14" s="30" t="s">
        <v>74</v>
      </c>
    </row>
    <row r="15" spans="1:8" x14ac:dyDescent="0.25">
      <c r="B15" s="29" t="s">
        <v>75</v>
      </c>
      <c r="C15" s="30" t="s">
        <v>76</v>
      </c>
    </row>
    <row r="16" spans="1:8" x14ac:dyDescent="0.25">
      <c r="B16" s="29" t="s">
        <v>77</v>
      </c>
      <c r="C16" s="30" t="s">
        <v>78</v>
      </c>
    </row>
    <row r="17" spans="2:3" x14ac:dyDescent="0.25">
      <c r="B17" s="29" t="s">
        <v>79</v>
      </c>
      <c r="C17" s="30" t="s">
        <v>80</v>
      </c>
    </row>
    <row r="19" spans="2:3" ht="18" x14ac:dyDescent="0.25">
      <c r="B19" s="25" t="s">
        <v>81</v>
      </c>
    </row>
    <row r="20" spans="2:3" x14ac:dyDescent="0.25">
      <c r="B20" s="26" t="s">
        <v>39</v>
      </c>
      <c r="C20" s="27" t="s">
        <v>82</v>
      </c>
    </row>
    <row r="21" spans="2:3" x14ac:dyDescent="0.25">
      <c r="B21" s="26" t="s">
        <v>45</v>
      </c>
      <c r="C21" s="27" t="s">
        <v>85</v>
      </c>
    </row>
    <row r="22" spans="2:3" x14ac:dyDescent="0.25">
      <c r="B22" s="26" t="s">
        <v>51</v>
      </c>
      <c r="C22" s="27" t="s">
        <v>83</v>
      </c>
    </row>
    <row r="23" spans="2:3" x14ac:dyDescent="0.25">
      <c r="B23" s="26" t="s">
        <v>57</v>
      </c>
      <c r="C23" s="27" t="s">
        <v>84</v>
      </c>
    </row>
    <row r="25" spans="2:3" x14ac:dyDescent="0.25">
      <c r="B25" s="24" t="s">
        <v>86</v>
      </c>
      <c r="C25" s="24" t="s">
        <v>87</v>
      </c>
    </row>
    <row r="26" spans="2:3" x14ac:dyDescent="0.25">
      <c r="B26" s="29" t="s">
        <v>71</v>
      </c>
      <c r="C26" s="30" t="s">
        <v>72</v>
      </c>
    </row>
    <row r="27" spans="2:3" x14ac:dyDescent="0.25">
      <c r="B27" s="29" t="s">
        <v>73</v>
      </c>
      <c r="C27" s="30" t="s">
        <v>74</v>
      </c>
    </row>
    <row r="28" spans="2:3" x14ac:dyDescent="0.25">
      <c r="B28" s="29" t="s">
        <v>75</v>
      </c>
      <c r="C28" s="30" t="s">
        <v>76</v>
      </c>
    </row>
    <row r="29" spans="2:3" x14ac:dyDescent="0.25">
      <c r="B29" s="29" t="s">
        <v>77</v>
      </c>
      <c r="C29" s="30" t="s">
        <v>78</v>
      </c>
    </row>
    <row r="30" spans="2:3" x14ac:dyDescent="0.25">
      <c r="B30" s="29" t="s">
        <v>79</v>
      </c>
      <c r="C30" s="30" t="s">
        <v>80</v>
      </c>
    </row>
    <row r="32" spans="2:3" x14ac:dyDescent="0.25">
      <c r="B32" s="36" t="s">
        <v>122</v>
      </c>
    </row>
    <row r="33" spans="2:2" x14ac:dyDescent="0.25">
      <c r="B33" s="35" t="s">
        <v>123</v>
      </c>
    </row>
    <row r="34" spans="2:2" x14ac:dyDescent="0.25">
      <c r="B34" s="35" t="s">
        <v>124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9D0ED-7A0B-4AE9-AF5C-813B3F411F47}">
  <dimension ref="A1:J31"/>
  <sheetViews>
    <sheetView workbookViewId="0">
      <selection activeCell="D2" sqref="D2"/>
    </sheetView>
  </sheetViews>
  <sheetFormatPr defaultRowHeight="15" x14ac:dyDescent="0.25"/>
  <cols>
    <col min="1" max="1" width="4.140625" bestFit="1" customWidth="1"/>
    <col min="2" max="2" width="19.28515625" bestFit="1" customWidth="1"/>
    <col min="3" max="3" width="20.42578125" bestFit="1" customWidth="1"/>
    <col min="4" max="6" width="20.5703125" bestFit="1" customWidth="1"/>
    <col min="7" max="7" width="20.28515625" bestFit="1" customWidth="1"/>
  </cols>
  <sheetData>
    <row r="1" spans="1:10" ht="18.75" x14ac:dyDescent="0.3">
      <c r="A1" s="31" t="s">
        <v>107</v>
      </c>
      <c r="B1" s="31"/>
      <c r="C1" s="31"/>
      <c r="D1" s="31"/>
      <c r="E1" s="31"/>
      <c r="F1" s="31"/>
      <c r="G1" s="31"/>
    </row>
    <row r="2" spans="1:10" ht="22.5" customHeight="1" x14ac:dyDescent="0.25">
      <c r="B2" t="s">
        <v>65</v>
      </c>
      <c r="C2" t="s">
        <v>68</v>
      </c>
    </row>
    <row r="3" spans="1:10" x14ac:dyDescent="0.25">
      <c r="B3" t="s">
        <v>67</v>
      </c>
      <c r="C3" t="s">
        <v>68</v>
      </c>
      <c r="D3" t="s">
        <v>88</v>
      </c>
      <c r="H3" s="13"/>
      <c r="I3" s="13"/>
      <c r="J3" s="13"/>
    </row>
    <row r="4" spans="1:10" x14ac:dyDescent="0.25">
      <c r="B4" t="s">
        <v>66</v>
      </c>
      <c r="C4" t="s">
        <v>68</v>
      </c>
      <c r="H4" s="13"/>
      <c r="I4" s="13"/>
      <c r="J4" s="13"/>
    </row>
    <row r="5" spans="1:10" ht="21" customHeight="1" x14ac:dyDescent="0.25">
      <c r="A5" s="14" t="s">
        <v>64</v>
      </c>
      <c r="B5" s="14" t="s">
        <v>33</v>
      </c>
      <c r="C5" s="15" t="s">
        <v>34</v>
      </c>
      <c r="D5" s="16" t="s">
        <v>35</v>
      </c>
      <c r="E5" s="17" t="s">
        <v>36</v>
      </c>
      <c r="F5" s="18" t="s">
        <v>37</v>
      </c>
      <c r="G5" s="19" t="s">
        <v>38</v>
      </c>
    </row>
    <row r="6" spans="1:10" ht="90" x14ac:dyDescent="0.25">
      <c r="A6" s="20">
        <v>1</v>
      </c>
      <c r="B6" s="28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3" t="s">
        <v>94</v>
      </c>
    </row>
    <row r="7" spans="1:10" ht="60" x14ac:dyDescent="0.25">
      <c r="A7" s="20">
        <v>2</v>
      </c>
      <c r="B7" s="28" t="s">
        <v>95</v>
      </c>
      <c r="C7" s="23" t="s">
        <v>96</v>
      </c>
      <c r="D7" s="23" t="s">
        <v>97</v>
      </c>
      <c r="E7" s="23" t="s">
        <v>98</v>
      </c>
      <c r="F7" s="23" t="s">
        <v>99</v>
      </c>
      <c r="G7" s="23" t="s">
        <v>100</v>
      </c>
    </row>
    <row r="8" spans="1:10" ht="60" x14ac:dyDescent="0.25">
      <c r="A8" s="20">
        <v>3</v>
      </c>
      <c r="B8" s="28" t="s">
        <v>101</v>
      </c>
      <c r="C8" s="23" t="s">
        <v>102</v>
      </c>
      <c r="D8" s="23" t="s">
        <v>103</v>
      </c>
      <c r="E8" s="23" t="s">
        <v>104</v>
      </c>
      <c r="F8" s="23" t="s">
        <v>105</v>
      </c>
      <c r="G8" s="23" t="s">
        <v>106</v>
      </c>
    </row>
    <row r="10" spans="1:10" x14ac:dyDescent="0.25">
      <c r="B10" s="24" t="s">
        <v>69</v>
      </c>
      <c r="C10" s="24" t="s">
        <v>87</v>
      </c>
    </row>
    <row r="11" spans="1:10" x14ac:dyDescent="0.25">
      <c r="B11" s="24" t="s">
        <v>71</v>
      </c>
      <c r="C11" s="22" t="s">
        <v>72</v>
      </c>
    </row>
    <row r="12" spans="1:10" x14ac:dyDescent="0.25">
      <c r="B12" s="24" t="s">
        <v>73</v>
      </c>
      <c r="C12" s="22" t="s">
        <v>74</v>
      </c>
    </row>
    <row r="13" spans="1:10" x14ac:dyDescent="0.25">
      <c r="B13" s="24" t="s">
        <v>75</v>
      </c>
      <c r="C13" s="22" t="s">
        <v>76</v>
      </c>
    </row>
    <row r="14" spans="1:10" x14ac:dyDescent="0.25">
      <c r="B14" s="24" t="s">
        <v>77</v>
      </c>
      <c r="C14" s="22" t="s">
        <v>78</v>
      </c>
    </row>
    <row r="15" spans="1:10" x14ac:dyDescent="0.25">
      <c r="B15" s="24" t="s">
        <v>79</v>
      </c>
      <c r="C15" s="22" t="s">
        <v>80</v>
      </c>
    </row>
    <row r="17" spans="2:3" ht="18" x14ac:dyDescent="0.25">
      <c r="B17" s="25" t="s">
        <v>108</v>
      </c>
    </row>
    <row r="18" spans="2:3" x14ac:dyDescent="0.25">
      <c r="B18" s="12" t="s">
        <v>109</v>
      </c>
      <c r="C18" s="27" t="s">
        <v>112</v>
      </c>
    </row>
    <row r="19" spans="2:3" x14ac:dyDescent="0.25">
      <c r="B19" s="12" t="s">
        <v>110</v>
      </c>
      <c r="C19" s="27" t="s">
        <v>113</v>
      </c>
    </row>
    <row r="20" spans="2:3" ht="30" x14ac:dyDescent="0.25">
      <c r="B20" s="32" t="s">
        <v>111</v>
      </c>
      <c r="C20" s="33" t="s">
        <v>114</v>
      </c>
    </row>
    <row r="22" spans="2:3" x14ac:dyDescent="0.25">
      <c r="B22" s="24" t="s">
        <v>33</v>
      </c>
      <c r="C22" s="24" t="s">
        <v>115</v>
      </c>
    </row>
    <row r="23" spans="2:3" x14ac:dyDescent="0.25">
      <c r="B23" s="22" t="s">
        <v>89</v>
      </c>
      <c r="C23" s="34"/>
    </row>
    <row r="24" spans="2:3" ht="30" x14ac:dyDescent="0.25">
      <c r="B24" s="22" t="s">
        <v>116</v>
      </c>
      <c r="C24" s="34"/>
    </row>
    <row r="25" spans="2:3" ht="30" x14ac:dyDescent="0.25">
      <c r="B25" s="22" t="s">
        <v>117</v>
      </c>
      <c r="C25" s="34"/>
    </row>
    <row r="26" spans="2:3" x14ac:dyDescent="0.25">
      <c r="B26" s="28" t="s">
        <v>118</v>
      </c>
      <c r="C26" s="24"/>
    </row>
    <row r="27" spans="2:3" x14ac:dyDescent="0.25">
      <c r="B27" s="28" t="s">
        <v>119</v>
      </c>
      <c r="C27" s="24"/>
    </row>
    <row r="29" spans="2:3" x14ac:dyDescent="0.25">
      <c r="B29" t="s">
        <v>122</v>
      </c>
    </row>
    <row r="30" spans="2:3" x14ac:dyDescent="0.25">
      <c r="B30" s="35" t="s">
        <v>120</v>
      </c>
    </row>
    <row r="31" spans="2:3" x14ac:dyDescent="0.25">
      <c r="B31" s="35" t="s">
        <v>121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Perhitungan PV</vt:lpstr>
      <vt:lpstr>Perhitungan NPV</vt:lpstr>
      <vt:lpstr>Teknikal FS</vt:lpstr>
      <vt:lpstr>Organisasi 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ws</cp:lastModifiedBy>
  <dcterms:created xsi:type="dcterms:W3CDTF">2026-09-29T01:59:54Z</dcterms:created>
  <dcterms:modified xsi:type="dcterms:W3CDTF">2026-10-01T05:07:50Z</dcterms:modified>
</cp:coreProperties>
</file>